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en_skoroszyt"/>
  <mc:AlternateContent xmlns:mc="http://schemas.openxmlformats.org/markup-compatibility/2006">
    <mc:Choice Requires="x15">
      <x15ac:absPath xmlns:x15ac="http://schemas.microsoft.com/office/spreadsheetml/2010/11/ac" url="C:\Users\Laptop\Desktop\zawody 2017\OSTATNIA WERSJA\"/>
    </mc:Choice>
  </mc:AlternateContent>
  <bookViews>
    <workbookView xWindow="0" yWindow="0" windowWidth="24000" windowHeight="9735" tabRatio="1000" firstSheet="27" activeTab="33"/>
  </bookViews>
  <sheets>
    <sheet name="WZÓR NA 3 ZAWODNIKÓW" sheetId="123" r:id="rId1"/>
    <sheet name="WZOR" sheetId="37" r:id="rId2"/>
    <sheet name="ROCZNIK 2005-2006 -37KG CH" sheetId="95" r:id="rId3"/>
    <sheet name="ROCZNIK 2005-2006 -43KG CH" sheetId="96" r:id="rId4"/>
    <sheet name="ROCZNIK 2005-2006 -50KG CH" sheetId="97" r:id="rId5"/>
    <sheet name="ROCZNIK 2005-2006 +50KG CH" sheetId="98" r:id="rId6"/>
    <sheet name="ROCZNIK 2003-2004 -50KG CH" sheetId="99" r:id="rId7"/>
    <sheet name="ROCZNIK 2003-2004 -57KG CH " sheetId="100" r:id="rId8"/>
    <sheet name="ROCZNIK 2003-2004 -65KG CH " sheetId="101" r:id="rId9"/>
    <sheet name="ROCZNIK 2003-2004 +65KG CH " sheetId="102" r:id="rId10"/>
    <sheet name="ROCZNIK 2001-2002 -60KG CH" sheetId="103" r:id="rId11"/>
    <sheet name="ROCZNIK 2001-2002 -67KG CH" sheetId="104" r:id="rId12"/>
    <sheet name="ROCZNIK 2001-2002 -75KG CH" sheetId="105" r:id="rId13"/>
    <sheet name="ROCZNIK 2001-2002 +75KG CH" sheetId="106" r:id="rId14"/>
    <sheet name="ROCZNIK 1999-2000 -65KG CH" sheetId="107" r:id="rId15"/>
    <sheet name="ROCZNIK 1999-2000 -75KG CH" sheetId="108" r:id="rId16"/>
    <sheet name="ROCZNIK 1999-2000 -85KG CH" sheetId="109" r:id="rId17"/>
    <sheet name="ROCZNIK 1999-2000 +85KG CH" sheetId="110" r:id="rId18"/>
    <sheet name="ROCZNIK 2005-2006 -43KG DZ" sheetId="111" r:id="rId19"/>
    <sheet name="ROCZNIK 2005-2006 -50KG DZ" sheetId="112" r:id="rId20"/>
    <sheet name="ROCZNIK 2005-2006 +50KG DZ" sheetId="113" r:id="rId21"/>
    <sheet name="ROCZNIK 2003-2004 -50KG DZ " sheetId="114" r:id="rId22"/>
    <sheet name="ROCZNIK 2003-2004 -60KG DZ" sheetId="115" r:id="rId23"/>
    <sheet name="ROCZNIK 2003-2004 +60KG DZ" sheetId="116" r:id="rId24"/>
    <sheet name="ROCZNIK 2001-2002 -55KG DZ" sheetId="117" r:id="rId25"/>
    <sheet name="ROCZNIK 2001-2002 -65KG DZ" sheetId="118" r:id="rId26"/>
    <sheet name="ROCZNIK 2001-2002 +65KG DZ" sheetId="119" r:id="rId27"/>
    <sheet name="ROCZNIK 1999-2000 -55KG DZ " sheetId="120" r:id="rId28"/>
    <sheet name="ROCZNIK 1999-2000 -65KG DZ" sheetId="121" r:id="rId29"/>
    <sheet name="ROCZNIK 1999-2000 +65KG DZ" sheetId="122" r:id="rId30"/>
    <sheet name="LISTA" sheetId="35" r:id="rId31"/>
    <sheet name="DRUŻYNOWO KATA" sheetId="124" r:id="rId32"/>
    <sheet name="DRUŻYNOWO KUMITE miejsca" sheetId="127" r:id="rId33"/>
    <sheet name="DRUŻYNOWO KUMITE)" sheetId="126" r:id="rId34"/>
    <sheet name="Arkusz2" sheetId="125" r:id="rId35"/>
  </sheets>
  <definedNames>
    <definedName name="_xlnm._FilterDatabase" localSheetId="32" hidden="1">'DRUŻYNOWO KUMITE miejsca'!$A$1:$AF$40</definedName>
    <definedName name="_xlnm._FilterDatabase" localSheetId="33" hidden="1">'DRUŻYNOWO KUMITE)'!$A$1:$AF$40</definedName>
    <definedName name="_xlnm.Print_Area" localSheetId="29">'ROCZNIK 1999-2000 +65KG DZ'!$A$1:$Z$64</definedName>
    <definedName name="_xlnm.Print_Area" localSheetId="17">'ROCZNIK 1999-2000 +85KG CH'!$A$1:$Z$64</definedName>
    <definedName name="_xlnm.Print_Area" localSheetId="27">'ROCZNIK 1999-2000 -55KG DZ '!$A$1:$Z$64</definedName>
    <definedName name="_xlnm.Print_Area" localSheetId="14">'ROCZNIK 1999-2000 -65KG CH'!$A$1:$Z$64</definedName>
    <definedName name="_xlnm.Print_Area" localSheetId="28">'ROCZNIK 1999-2000 -65KG DZ'!$A$1:$Z$64</definedName>
    <definedName name="_xlnm.Print_Area" localSheetId="15">'ROCZNIK 1999-2000 -75KG CH'!$A$1:$Z$64</definedName>
    <definedName name="_xlnm.Print_Area" localSheetId="16">'ROCZNIK 1999-2000 -85KG CH'!$A$1:$Z$64</definedName>
    <definedName name="_xlnm.Print_Area" localSheetId="26">'ROCZNIK 2001-2002 +65KG DZ'!$A$1:$Z$65</definedName>
    <definedName name="_xlnm.Print_Area" localSheetId="13">'ROCZNIK 2001-2002 +75KG CH'!$A$1:$Z$64</definedName>
    <definedName name="_xlnm.Print_Area" localSheetId="24">'ROCZNIK 2001-2002 -55KG DZ'!$A$1:$Z$64</definedName>
    <definedName name="_xlnm.Print_Area" localSheetId="10">'ROCZNIK 2001-2002 -60KG CH'!$A$1:$Z$64</definedName>
    <definedName name="_xlnm.Print_Area" localSheetId="25">'ROCZNIK 2001-2002 -65KG DZ'!$A$1:$Z$64</definedName>
    <definedName name="_xlnm.Print_Area" localSheetId="11">'ROCZNIK 2001-2002 -67KG CH'!$A$1:$Z$64</definedName>
    <definedName name="_xlnm.Print_Area" localSheetId="12">'ROCZNIK 2001-2002 -75KG CH'!$A$1:$Z$64</definedName>
    <definedName name="_xlnm.Print_Area" localSheetId="23">'ROCZNIK 2003-2004 +60KG DZ'!$A$1:$Z$64</definedName>
    <definedName name="_xlnm.Print_Area" localSheetId="9">'ROCZNIK 2003-2004 +65KG CH '!$A$1:$Z$64</definedName>
    <definedName name="_xlnm.Print_Area" localSheetId="6">'ROCZNIK 2003-2004 -50KG CH'!$A$1:$Z$64</definedName>
    <definedName name="_xlnm.Print_Area" localSheetId="21">'ROCZNIK 2003-2004 -50KG DZ '!$A$1:$Z$64</definedName>
    <definedName name="_xlnm.Print_Area" localSheetId="7">'ROCZNIK 2003-2004 -57KG CH '!$A$1:$Z$64</definedName>
    <definedName name="_xlnm.Print_Area" localSheetId="22">'ROCZNIK 2003-2004 -60KG DZ'!$A$1:$Z$64</definedName>
    <definedName name="_xlnm.Print_Area" localSheetId="8">'ROCZNIK 2003-2004 -65KG CH '!$A$1:$Z$64</definedName>
    <definedName name="_xlnm.Print_Area" localSheetId="5">'ROCZNIK 2005-2006 +50KG CH'!$A$1:$Z$64</definedName>
    <definedName name="_xlnm.Print_Area" localSheetId="20">'ROCZNIK 2005-2006 +50KG DZ'!$A$1:$Z$64</definedName>
    <definedName name="_xlnm.Print_Area" localSheetId="2">'ROCZNIK 2005-2006 -37KG CH'!$A$1:$Z$64</definedName>
    <definedName name="_xlnm.Print_Area" localSheetId="3">'ROCZNIK 2005-2006 -43KG CH'!$A$1:$Z$64</definedName>
    <definedName name="_xlnm.Print_Area" localSheetId="18">'ROCZNIK 2005-2006 -43KG DZ'!$A$1:$Z$64</definedName>
    <definedName name="_xlnm.Print_Area" localSheetId="4">'ROCZNIK 2005-2006 -50KG CH'!$A$1:$Z$64</definedName>
    <definedName name="_xlnm.Print_Area" localSheetId="19">'ROCZNIK 2005-2006 -50KG DZ'!$A$1:$Z$64</definedName>
    <definedName name="_xlnm.Print_Area" localSheetId="1">WZOR!$A$1:$Z$64</definedName>
    <definedName name="_xlnm.Print_Area" localSheetId="0">'WZÓR NA 3 ZAWODNIKÓW'!$A$1:$Z$64</definedName>
  </definedNames>
  <calcPr calcId="152511" iterateDelta="1E-4"/>
</workbook>
</file>

<file path=xl/calcChain.xml><?xml version="1.0" encoding="utf-8"?>
<calcChain xmlns="http://schemas.openxmlformats.org/spreadsheetml/2006/main">
  <c r="AE38" i="127" l="1"/>
  <c r="AE37" i="127"/>
  <c r="AE36" i="127"/>
  <c r="AE35" i="127"/>
  <c r="AE34" i="127"/>
  <c r="AE33" i="127"/>
  <c r="AE32" i="127"/>
  <c r="AE31" i="127"/>
  <c r="AE30" i="127"/>
  <c r="AE29" i="127"/>
  <c r="AE28" i="127"/>
  <c r="AE27" i="127"/>
  <c r="AE26" i="127"/>
  <c r="AE25" i="127"/>
  <c r="AE24" i="127"/>
  <c r="AE23" i="127"/>
  <c r="AE22" i="127"/>
  <c r="AE21" i="127"/>
  <c r="AE20" i="127"/>
  <c r="AE19" i="127"/>
  <c r="AE18" i="127"/>
  <c r="AE17" i="127"/>
  <c r="AE16" i="127"/>
  <c r="AE15" i="127"/>
  <c r="AE14" i="127"/>
  <c r="AE13" i="127"/>
  <c r="AE12" i="127"/>
  <c r="AE11" i="127"/>
  <c r="AE10" i="127"/>
  <c r="AE9" i="127"/>
  <c r="AE8" i="127"/>
  <c r="AE7" i="127"/>
  <c r="AE6" i="127"/>
  <c r="AE5" i="127"/>
  <c r="AE4" i="127"/>
  <c r="AE3" i="127"/>
  <c r="AE2" i="127"/>
  <c r="AE38" i="126"/>
  <c r="AE37" i="126"/>
  <c r="AE36" i="126"/>
  <c r="AE35" i="126"/>
  <c r="AE34" i="126"/>
  <c r="AE33" i="126"/>
  <c r="AE32" i="126"/>
  <c r="AE31" i="126"/>
  <c r="AE30" i="126"/>
  <c r="AE29" i="126"/>
  <c r="AE28" i="126"/>
  <c r="AE27" i="126"/>
  <c r="AE26" i="126"/>
  <c r="AE25" i="126"/>
  <c r="AE24" i="126"/>
  <c r="AE23" i="126"/>
  <c r="AE22" i="126"/>
  <c r="AE21" i="126"/>
  <c r="AE20" i="126"/>
  <c r="AE19" i="126"/>
  <c r="AE18" i="126"/>
  <c r="AE17" i="126"/>
  <c r="AE16" i="126"/>
  <c r="AE15" i="126"/>
  <c r="AE14" i="126"/>
  <c r="AE13" i="126"/>
  <c r="AE12" i="126"/>
  <c r="AE11" i="126"/>
  <c r="AE10" i="126"/>
  <c r="AE9" i="126"/>
  <c r="AE8" i="126"/>
  <c r="AE7" i="126"/>
  <c r="AE6" i="126"/>
  <c r="AE5" i="126"/>
  <c r="AE4" i="126"/>
  <c r="AE3" i="126"/>
  <c r="AE2" i="126"/>
  <c r="K5" i="124"/>
  <c r="K6" i="124"/>
  <c r="K7" i="124"/>
  <c r="K8" i="124"/>
  <c r="K9" i="124"/>
  <c r="K10" i="124"/>
  <c r="K11" i="124"/>
  <c r="K12" i="124"/>
  <c r="K13" i="124"/>
  <c r="K14" i="124"/>
  <c r="K15" i="124"/>
  <c r="K16" i="124"/>
  <c r="K17" i="124"/>
  <c r="K18" i="124"/>
  <c r="K19" i="124"/>
  <c r="K20" i="124"/>
  <c r="K21" i="124"/>
  <c r="K22" i="124"/>
  <c r="K23" i="124"/>
  <c r="K24" i="124"/>
  <c r="K25" i="124"/>
  <c r="K26" i="124"/>
  <c r="K27" i="124"/>
  <c r="K28" i="124"/>
  <c r="K29" i="124"/>
  <c r="K30" i="124"/>
  <c r="K31" i="124"/>
  <c r="K32" i="124"/>
  <c r="K33" i="124"/>
  <c r="K34" i="124"/>
  <c r="K35" i="124"/>
  <c r="K36" i="124"/>
  <c r="K37" i="124"/>
  <c r="K38" i="124"/>
  <c r="K39" i="124"/>
  <c r="K40" i="124"/>
  <c r="K4" i="124"/>
  <c r="C18" i="117" l="1"/>
  <c r="C63" i="123" l="1"/>
  <c r="C62" i="123"/>
  <c r="H61" i="123"/>
  <c r="H60" i="123"/>
  <c r="G60" i="123"/>
  <c r="C59" i="123"/>
  <c r="C58" i="123"/>
  <c r="C55" i="123"/>
  <c r="C54" i="123"/>
  <c r="H53" i="123"/>
  <c r="H52" i="123"/>
  <c r="G52" i="123"/>
  <c r="C51" i="123"/>
  <c r="C50" i="123"/>
  <c r="C47" i="123"/>
  <c r="C46" i="123"/>
  <c r="H45" i="123"/>
  <c r="H44" i="123"/>
  <c r="G44" i="123"/>
  <c r="C43" i="123"/>
  <c r="C42" i="123"/>
  <c r="C39" i="123"/>
  <c r="C38" i="123"/>
  <c r="H37" i="123"/>
  <c r="H36" i="123"/>
  <c r="G36" i="123"/>
  <c r="C35" i="123"/>
  <c r="C34" i="123"/>
  <c r="C31" i="123"/>
  <c r="C30" i="123"/>
  <c r="H29" i="123"/>
  <c r="H28" i="123"/>
  <c r="G28" i="123"/>
  <c r="C27" i="123"/>
  <c r="C26" i="123"/>
  <c r="C23" i="123"/>
  <c r="C22" i="123"/>
  <c r="H21" i="123"/>
  <c r="H20" i="123"/>
  <c r="G20" i="123"/>
  <c r="C19" i="123"/>
  <c r="C18" i="123"/>
  <c r="C15" i="123"/>
  <c r="C14" i="123"/>
  <c r="H13" i="123"/>
  <c r="H12" i="123"/>
  <c r="G12" i="123"/>
  <c r="C11" i="123"/>
  <c r="C10" i="123"/>
  <c r="C7" i="123"/>
  <c r="C6" i="123"/>
  <c r="H5" i="123"/>
  <c r="H4" i="123"/>
  <c r="G4" i="123"/>
  <c r="C3" i="123"/>
  <c r="C2" i="123"/>
  <c r="I1" i="123"/>
  <c r="G4" i="117"/>
  <c r="G4" i="121"/>
  <c r="G12" i="119"/>
  <c r="C2" i="122" l="1"/>
  <c r="C23" i="122"/>
  <c r="C22" i="122"/>
  <c r="H21" i="122"/>
  <c r="H20" i="122"/>
  <c r="G20" i="122"/>
  <c r="C19" i="122"/>
  <c r="C18" i="122"/>
  <c r="C15" i="122"/>
  <c r="C14" i="122"/>
  <c r="H13" i="122"/>
  <c r="H12" i="122"/>
  <c r="G12" i="122"/>
  <c r="C11" i="122"/>
  <c r="C10" i="122"/>
  <c r="C7" i="122"/>
  <c r="C6" i="122"/>
  <c r="H5" i="122"/>
  <c r="H4" i="122"/>
  <c r="G4" i="122"/>
  <c r="C3" i="122"/>
  <c r="I1" i="122"/>
  <c r="C63" i="121"/>
  <c r="C62" i="121"/>
  <c r="H61" i="121"/>
  <c r="M57" i="121" s="1"/>
  <c r="R49" i="121" s="1"/>
  <c r="Y33" i="121" s="1"/>
  <c r="Y51" i="121" s="1"/>
  <c r="H60" i="121"/>
  <c r="M56" i="121" s="1"/>
  <c r="R48" i="121" s="1"/>
  <c r="Y32" i="121" s="1"/>
  <c r="Y50" i="121" s="1"/>
  <c r="L56" i="121"/>
  <c r="Q48" i="121" s="1"/>
  <c r="X32" i="121" s="1"/>
  <c r="X50" i="121" s="1"/>
  <c r="C59" i="121"/>
  <c r="C58" i="121"/>
  <c r="C55" i="121"/>
  <c r="C54" i="121"/>
  <c r="H53" i="121"/>
  <c r="H52" i="121"/>
  <c r="G52" i="121"/>
  <c r="C51" i="121"/>
  <c r="C50" i="121"/>
  <c r="C47" i="121"/>
  <c r="C46" i="121"/>
  <c r="H45" i="121"/>
  <c r="M41" i="121" s="1"/>
  <c r="H44" i="121"/>
  <c r="G44" i="121"/>
  <c r="C43" i="121"/>
  <c r="C42" i="121"/>
  <c r="M40" i="121"/>
  <c r="L40" i="121"/>
  <c r="C39" i="121"/>
  <c r="C38" i="121"/>
  <c r="H37" i="121"/>
  <c r="H36" i="121"/>
  <c r="G36" i="121"/>
  <c r="R35" i="121"/>
  <c r="Y55" i="121" s="1"/>
  <c r="C35" i="121"/>
  <c r="R34" i="121"/>
  <c r="Y54" i="121" s="1"/>
  <c r="Q34" i="121"/>
  <c r="X54" i="121" s="1"/>
  <c r="C34" i="121"/>
  <c r="R31" i="121"/>
  <c r="Y57" i="121" s="1"/>
  <c r="C31" i="121"/>
  <c r="R30" i="121"/>
  <c r="Y56" i="121" s="1"/>
  <c r="Q30" i="121"/>
  <c r="X56" i="121" s="1"/>
  <c r="C30" i="121"/>
  <c r="H29" i="121"/>
  <c r="M25" i="121" s="1"/>
  <c r="R17" i="121" s="1"/>
  <c r="Y53" i="121" s="1"/>
  <c r="H28" i="121"/>
  <c r="M24" i="121" s="1"/>
  <c r="R16" i="121" s="1"/>
  <c r="Y52" i="121" s="1"/>
  <c r="G28" i="121"/>
  <c r="C27" i="121"/>
  <c r="C26" i="121"/>
  <c r="L24" i="121"/>
  <c r="C23" i="121"/>
  <c r="C22" i="121"/>
  <c r="H21" i="121"/>
  <c r="H20" i="121"/>
  <c r="G20" i="121"/>
  <c r="C19" i="121"/>
  <c r="C18" i="121"/>
  <c r="Q16" i="121"/>
  <c r="X52" i="121" s="1"/>
  <c r="C15" i="121"/>
  <c r="C14" i="121"/>
  <c r="H13" i="121"/>
  <c r="M9" i="121" s="1"/>
  <c r="H12" i="121"/>
  <c r="M8" i="121" s="1"/>
  <c r="G12" i="121"/>
  <c r="C11" i="121"/>
  <c r="C10" i="121"/>
  <c r="L8" i="121"/>
  <c r="C7" i="121"/>
  <c r="C6" i="121"/>
  <c r="H5" i="121"/>
  <c r="H4" i="121"/>
  <c r="C3" i="121"/>
  <c r="C2" i="121"/>
  <c r="I1" i="121"/>
  <c r="C23" i="120"/>
  <c r="C22" i="120"/>
  <c r="H21" i="120"/>
  <c r="H20" i="120"/>
  <c r="G20" i="120"/>
  <c r="C19" i="120"/>
  <c r="C18" i="120"/>
  <c r="C15" i="120"/>
  <c r="C14" i="120"/>
  <c r="H13" i="120"/>
  <c r="H12" i="120"/>
  <c r="G12" i="120"/>
  <c r="C11" i="120"/>
  <c r="C10" i="120"/>
  <c r="C7" i="120"/>
  <c r="C6" i="120"/>
  <c r="H5" i="120"/>
  <c r="H4" i="120"/>
  <c r="G4" i="120"/>
  <c r="C3" i="120"/>
  <c r="C2" i="120"/>
  <c r="I1" i="120"/>
  <c r="C31" i="119"/>
  <c r="C30" i="119"/>
  <c r="H29" i="119"/>
  <c r="H28" i="119"/>
  <c r="G28" i="119"/>
  <c r="C27" i="119"/>
  <c r="C26" i="119"/>
  <c r="C23" i="119"/>
  <c r="C22" i="119"/>
  <c r="G20" i="119"/>
  <c r="C19" i="119"/>
  <c r="H21" i="119" s="1"/>
  <c r="C18" i="119"/>
  <c r="H20" i="119" s="1"/>
  <c r="C15" i="119"/>
  <c r="C14" i="119"/>
  <c r="C11" i="119"/>
  <c r="H13" i="119" s="1"/>
  <c r="C10" i="119"/>
  <c r="H12" i="119" s="1"/>
  <c r="I1" i="119"/>
  <c r="C63" i="118"/>
  <c r="C62" i="118"/>
  <c r="H61" i="118"/>
  <c r="M57" i="118" s="1"/>
  <c r="R49" i="118" s="1"/>
  <c r="Y33" i="118" s="1"/>
  <c r="Y51" i="118" s="1"/>
  <c r="H60" i="118"/>
  <c r="M56" i="118" s="1"/>
  <c r="R48" i="118" s="1"/>
  <c r="Y32" i="118" s="1"/>
  <c r="Y50" i="118" s="1"/>
  <c r="L56" i="118"/>
  <c r="Q48" i="118" s="1"/>
  <c r="X32" i="118" s="1"/>
  <c r="X50" i="118" s="1"/>
  <c r="C59" i="118"/>
  <c r="C58" i="118"/>
  <c r="C55" i="118"/>
  <c r="C54" i="118"/>
  <c r="H53" i="118"/>
  <c r="H52" i="118"/>
  <c r="G52" i="118"/>
  <c r="C51" i="118"/>
  <c r="C50" i="118"/>
  <c r="C47" i="118"/>
  <c r="C46" i="118"/>
  <c r="H45" i="118"/>
  <c r="M41" i="118" s="1"/>
  <c r="H44" i="118"/>
  <c r="M40" i="118" s="1"/>
  <c r="G44" i="118"/>
  <c r="C43" i="118"/>
  <c r="C42" i="118"/>
  <c r="C39" i="118"/>
  <c r="C38" i="118"/>
  <c r="H37" i="118"/>
  <c r="H36" i="118"/>
  <c r="G36" i="118"/>
  <c r="R35" i="118"/>
  <c r="Y55" i="118" s="1"/>
  <c r="C35" i="118"/>
  <c r="R34" i="118"/>
  <c r="Y54" i="118" s="1"/>
  <c r="Q34" i="118"/>
  <c r="X54" i="118" s="1"/>
  <c r="C34" i="118"/>
  <c r="R31" i="118"/>
  <c r="Y57" i="118" s="1"/>
  <c r="C31" i="118"/>
  <c r="R30" i="118"/>
  <c r="Y56" i="118" s="1"/>
  <c r="Q30" i="118"/>
  <c r="X56" i="118" s="1"/>
  <c r="C30" i="118"/>
  <c r="H29" i="118"/>
  <c r="M25" i="118" s="1"/>
  <c r="R17" i="118" s="1"/>
  <c r="Y53" i="118" s="1"/>
  <c r="H28" i="118"/>
  <c r="M24" i="118" s="1"/>
  <c r="R16" i="118" s="1"/>
  <c r="Y52" i="118" s="1"/>
  <c r="G28" i="118"/>
  <c r="C27" i="118"/>
  <c r="C26" i="118"/>
  <c r="L24" i="118"/>
  <c r="Q16" i="118" s="1"/>
  <c r="X52" i="118" s="1"/>
  <c r="C23" i="118"/>
  <c r="C22" i="118"/>
  <c r="H21" i="118"/>
  <c r="H20" i="118"/>
  <c r="G20" i="118"/>
  <c r="C19" i="118"/>
  <c r="C18" i="118"/>
  <c r="C15" i="118"/>
  <c r="C14" i="118"/>
  <c r="H13" i="118"/>
  <c r="M9" i="118" s="1"/>
  <c r="H12" i="118"/>
  <c r="M8" i="118" s="1"/>
  <c r="G12" i="118"/>
  <c r="L8" i="118" s="1"/>
  <c r="C11" i="118"/>
  <c r="C10" i="118"/>
  <c r="C7" i="118"/>
  <c r="C6" i="118"/>
  <c r="H5" i="118"/>
  <c r="H4" i="118"/>
  <c r="G4" i="118"/>
  <c r="C3" i="118"/>
  <c r="C2" i="118"/>
  <c r="I1" i="118"/>
  <c r="C63" i="117"/>
  <c r="C62" i="117"/>
  <c r="H61" i="117"/>
  <c r="M57" i="117" s="1"/>
  <c r="R49" i="117" s="1"/>
  <c r="Y33" i="117" s="1"/>
  <c r="Y51" i="117" s="1"/>
  <c r="H60" i="117"/>
  <c r="M56" i="117" s="1"/>
  <c r="R48" i="117" s="1"/>
  <c r="Y32" i="117" s="1"/>
  <c r="Y50" i="117" s="1"/>
  <c r="G60" i="117"/>
  <c r="C59" i="117"/>
  <c r="C58" i="117"/>
  <c r="L56" i="117"/>
  <c r="C55" i="117"/>
  <c r="C54" i="117"/>
  <c r="H53" i="117"/>
  <c r="H52" i="117"/>
  <c r="G52" i="117"/>
  <c r="C51" i="117"/>
  <c r="C50" i="117"/>
  <c r="Q48" i="117"/>
  <c r="X32" i="117" s="1"/>
  <c r="X50" i="117" s="1"/>
  <c r="C47" i="117"/>
  <c r="C46" i="117"/>
  <c r="H45" i="117"/>
  <c r="M41" i="117" s="1"/>
  <c r="H44" i="117"/>
  <c r="M40" i="117" s="1"/>
  <c r="G44" i="117"/>
  <c r="L40" i="117" s="1"/>
  <c r="C43" i="117"/>
  <c r="C42" i="117"/>
  <c r="C39" i="117"/>
  <c r="C38" i="117"/>
  <c r="H37" i="117"/>
  <c r="H36" i="117"/>
  <c r="G36" i="117"/>
  <c r="R35" i="117"/>
  <c r="Y55" i="117" s="1"/>
  <c r="C35" i="117"/>
  <c r="R34" i="117"/>
  <c r="Y54" i="117" s="1"/>
  <c r="Q34" i="117"/>
  <c r="X54" i="117" s="1"/>
  <c r="C34" i="117"/>
  <c r="R31" i="117"/>
  <c r="Y57" i="117" s="1"/>
  <c r="C31" i="117"/>
  <c r="R30" i="117"/>
  <c r="Y56" i="117" s="1"/>
  <c r="Q30" i="117"/>
  <c r="X56" i="117" s="1"/>
  <c r="C30" i="117"/>
  <c r="H29" i="117"/>
  <c r="M25" i="117" s="1"/>
  <c r="R17" i="117" s="1"/>
  <c r="Y53" i="117" s="1"/>
  <c r="H28" i="117"/>
  <c r="G28" i="117"/>
  <c r="C27" i="117"/>
  <c r="C26" i="117"/>
  <c r="M24" i="117"/>
  <c r="R16" i="117" s="1"/>
  <c r="Y52" i="117" s="1"/>
  <c r="L24" i="117"/>
  <c r="Q16" i="117" s="1"/>
  <c r="X52" i="117" s="1"/>
  <c r="C23" i="117"/>
  <c r="C22" i="117"/>
  <c r="H21" i="117"/>
  <c r="G20" i="117"/>
  <c r="C19" i="117"/>
  <c r="H20" i="117"/>
  <c r="C15" i="117"/>
  <c r="C14" i="117"/>
  <c r="H13" i="117"/>
  <c r="M9" i="117" s="1"/>
  <c r="H12" i="117"/>
  <c r="G12" i="117"/>
  <c r="C11" i="117"/>
  <c r="C10" i="117"/>
  <c r="M8" i="117"/>
  <c r="L8" i="117"/>
  <c r="C7" i="117"/>
  <c r="C6" i="117"/>
  <c r="H5" i="117"/>
  <c r="H4" i="117"/>
  <c r="C3" i="117"/>
  <c r="C2" i="117"/>
  <c r="I1" i="117"/>
  <c r="C63" i="116"/>
  <c r="C62" i="116"/>
  <c r="H61" i="116"/>
  <c r="M57" i="116" s="1"/>
  <c r="R49" i="116" s="1"/>
  <c r="Y33" i="116" s="1"/>
  <c r="Y51" i="116" s="1"/>
  <c r="H60" i="116"/>
  <c r="M56" i="116" s="1"/>
  <c r="R48" i="116" s="1"/>
  <c r="Y32" i="116" s="1"/>
  <c r="Y50" i="116" s="1"/>
  <c r="G60" i="116"/>
  <c r="C59" i="116"/>
  <c r="C58" i="116"/>
  <c r="L56" i="116"/>
  <c r="C55" i="116"/>
  <c r="C54" i="116"/>
  <c r="H53" i="116"/>
  <c r="H52" i="116"/>
  <c r="G52" i="116"/>
  <c r="C51" i="116"/>
  <c r="C50" i="116"/>
  <c r="Q48" i="116"/>
  <c r="X32" i="116" s="1"/>
  <c r="X50" i="116" s="1"/>
  <c r="C47" i="116"/>
  <c r="C46" i="116"/>
  <c r="H45" i="116"/>
  <c r="M41" i="116" s="1"/>
  <c r="H44" i="116"/>
  <c r="M40" i="116" s="1"/>
  <c r="G44" i="116"/>
  <c r="C43" i="116"/>
  <c r="C42" i="116"/>
  <c r="L40" i="116"/>
  <c r="C39" i="116"/>
  <c r="C38" i="116"/>
  <c r="H37" i="116"/>
  <c r="H36" i="116"/>
  <c r="G36" i="116"/>
  <c r="R35" i="116"/>
  <c r="Y55" i="116" s="1"/>
  <c r="C35" i="116"/>
  <c r="R34" i="116"/>
  <c r="Y54" i="116" s="1"/>
  <c r="Q34" i="116"/>
  <c r="X54" i="116" s="1"/>
  <c r="C34" i="116"/>
  <c r="R31" i="116"/>
  <c r="Y57" i="116" s="1"/>
  <c r="C31" i="116"/>
  <c r="R30" i="116"/>
  <c r="Y56" i="116" s="1"/>
  <c r="Q30" i="116"/>
  <c r="X56" i="116" s="1"/>
  <c r="C30" i="116"/>
  <c r="H29" i="116"/>
  <c r="M25" i="116" s="1"/>
  <c r="R17" i="116" s="1"/>
  <c r="Y53" i="116" s="1"/>
  <c r="H28" i="116"/>
  <c r="M24" i="116" s="1"/>
  <c r="R16" i="116" s="1"/>
  <c r="Y52" i="116" s="1"/>
  <c r="G28" i="116"/>
  <c r="L24" i="116" s="1"/>
  <c r="Q16" i="116" s="1"/>
  <c r="X52" i="116" s="1"/>
  <c r="C27" i="116"/>
  <c r="C26" i="116"/>
  <c r="C23" i="116"/>
  <c r="C22" i="116"/>
  <c r="H21" i="116"/>
  <c r="H20" i="116"/>
  <c r="G20" i="116"/>
  <c r="C19" i="116"/>
  <c r="C18" i="116"/>
  <c r="C15" i="116"/>
  <c r="C14" i="116"/>
  <c r="H13" i="116"/>
  <c r="M9" i="116" s="1"/>
  <c r="H12" i="116"/>
  <c r="M8" i="116" s="1"/>
  <c r="G12" i="116"/>
  <c r="L8" i="116" s="1"/>
  <c r="C11" i="116"/>
  <c r="C10" i="116"/>
  <c r="C7" i="116"/>
  <c r="C6" i="116"/>
  <c r="H5" i="116"/>
  <c r="H4" i="116"/>
  <c r="G4" i="116"/>
  <c r="C3" i="116"/>
  <c r="C2" i="116"/>
  <c r="I1" i="116"/>
  <c r="C63" i="115"/>
  <c r="C62" i="115"/>
  <c r="H61" i="115"/>
  <c r="M57" i="115" s="1"/>
  <c r="R49" i="115" s="1"/>
  <c r="Y33" i="115" s="1"/>
  <c r="Y51" i="115" s="1"/>
  <c r="H60" i="115"/>
  <c r="C59" i="115"/>
  <c r="C58" i="115"/>
  <c r="M56" i="115"/>
  <c r="R48" i="115" s="1"/>
  <c r="Y32" i="115" s="1"/>
  <c r="Y50" i="115" s="1"/>
  <c r="L56" i="115"/>
  <c r="C55" i="115"/>
  <c r="C54" i="115"/>
  <c r="H53" i="115"/>
  <c r="H52" i="115"/>
  <c r="G52" i="115"/>
  <c r="C51" i="115"/>
  <c r="C50" i="115"/>
  <c r="Q48" i="115"/>
  <c r="X32" i="115" s="1"/>
  <c r="X50" i="115" s="1"/>
  <c r="C47" i="115"/>
  <c r="C46" i="115"/>
  <c r="H45" i="115"/>
  <c r="M41" i="115" s="1"/>
  <c r="H44" i="115"/>
  <c r="M40" i="115" s="1"/>
  <c r="L40" i="115"/>
  <c r="C43" i="115"/>
  <c r="C42" i="115"/>
  <c r="C39" i="115"/>
  <c r="C38" i="115"/>
  <c r="H37" i="115"/>
  <c r="H36" i="115"/>
  <c r="G36" i="115"/>
  <c r="R35" i="115"/>
  <c r="Y55" i="115" s="1"/>
  <c r="C35" i="115"/>
  <c r="R34" i="115"/>
  <c r="Y54" i="115" s="1"/>
  <c r="Q34" i="115"/>
  <c r="X54" i="115" s="1"/>
  <c r="C34" i="115"/>
  <c r="R31" i="115"/>
  <c r="Y57" i="115" s="1"/>
  <c r="C31" i="115"/>
  <c r="R30" i="115"/>
  <c r="Y56" i="115" s="1"/>
  <c r="Q30" i="115"/>
  <c r="X56" i="115" s="1"/>
  <c r="C30" i="115"/>
  <c r="H29" i="115"/>
  <c r="M25" i="115" s="1"/>
  <c r="R17" i="115" s="1"/>
  <c r="Y53" i="115" s="1"/>
  <c r="H28" i="115"/>
  <c r="G28" i="115"/>
  <c r="C27" i="115"/>
  <c r="C26" i="115"/>
  <c r="M24" i="115"/>
  <c r="R16" i="115" s="1"/>
  <c r="Y52" i="115" s="1"/>
  <c r="L24" i="115"/>
  <c r="Q16" i="115" s="1"/>
  <c r="X52" i="115" s="1"/>
  <c r="C23" i="115"/>
  <c r="C22" i="115"/>
  <c r="H21" i="115"/>
  <c r="H20" i="115"/>
  <c r="G20" i="115"/>
  <c r="C19" i="115"/>
  <c r="C18" i="115"/>
  <c r="C15" i="115"/>
  <c r="C14" i="115"/>
  <c r="H13" i="115"/>
  <c r="M9" i="115" s="1"/>
  <c r="H12" i="115"/>
  <c r="G12" i="115"/>
  <c r="C11" i="115"/>
  <c r="C10" i="115"/>
  <c r="M8" i="115"/>
  <c r="L8" i="115"/>
  <c r="C7" i="115"/>
  <c r="C6" i="115"/>
  <c r="H5" i="115"/>
  <c r="H4" i="115"/>
  <c r="G4" i="115"/>
  <c r="C3" i="115"/>
  <c r="C2" i="115"/>
  <c r="I1" i="115"/>
  <c r="C63" i="114"/>
  <c r="C62" i="114"/>
  <c r="H61" i="114"/>
  <c r="M57" i="114" s="1"/>
  <c r="R49" i="114" s="1"/>
  <c r="Y33" i="114" s="1"/>
  <c r="Y51" i="114" s="1"/>
  <c r="H60" i="114"/>
  <c r="C59" i="114"/>
  <c r="C58" i="114"/>
  <c r="M56" i="114"/>
  <c r="R48" i="114" s="1"/>
  <c r="Y32" i="114" s="1"/>
  <c r="Y50" i="114" s="1"/>
  <c r="L56" i="114"/>
  <c r="C55" i="114"/>
  <c r="C54" i="114"/>
  <c r="H53" i="114"/>
  <c r="H52" i="114"/>
  <c r="G52" i="114"/>
  <c r="C51" i="114"/>
  <c r="C50" i="114"/>
  <c r="Q48" i="114"/>
  <c r="X32" i="114" s="1"/>
  <c r="X50" i="114" s="1"/>
  <c r="C47" i="114"/>
  <c r="C46" i="114"/>
  <c r="H45" i="114"/>
  <c r="M41" i="114" s="1"/>
  <c r="H44" i="114"/>
  <c r="M40" i="114" s="1"/>
  <c r="G44" i="114"/>
  <c r="L40" i="114" s="1"/>
  <c r="C43" i="114"/>
  <c r="C42" i="114"/>
  <c r="C39" i="114"/>
  <c r="C38" i="114"/>
  <c r="H37" i="114"/>
  <c r="H36" i="114"/>
  <c r="G36" i="114"/>
  <c r="R35" i="114"/>
  <c r="Y55" i="114" s="1"/>
  <c r="C35" i="114"/>
  <c r="R34" i="114"/>
  <c r="Y54" i="114" s="1"/>
  <c r="Q34" i="114"/>
  <c r="X54" i="114" s="1"/>
  <c r="C34" i="114"/>
  <c r="R31" i="114"/>
  <c r="Y57" i="114" s="1"/>
  <c r="C31" i="114"/>
  <c r="R30" i="114"/>
  <c r="Y56" i="114" s="1"/>
  <c r="Q30" i="114"/>
  <c r="X56" i="114" s="1"/>
  <c r="C30" i="114"/>
  <c r="H28" i="114"/>
  <c r="M24" i="114" s="1"/>
  <c r="R16" i="114" s="1"/>
  <c r="Y52" i="114" s="1"/>
  <c r="G28" i="114"/>
  <c r="C27" i="114"/>
  <c r="H29" i="114" s="1"/>
  <c r="M25" i="114" s="1"/>
  <c r="R17" i="114" s="1"/>
  <c r="Y53" i="114" s="1"/>
  <c r="C26" i="114"/>
  <c r="L24" i="114"/>
  <c r="Q16" i="114" s="1"/>
  <c r="X52" i="114" s="1"/>
  <c r="C23" i="114"/>
  <c r="C22" i="114"/>
  <c r="H21" i="114"/>
  <c r="H20" i="114"/>
  <c r="G20" i="114"/>
  <c r="C19" i="114"/>
  <c r="C18" i="114"/>
  <c r="C15" i="114"/>
  <c r="C14" i="114"/>
  <c r="H13" i="114"/>
  <c r="M9" i="114" s="1"/>
  <c r="H12" i="114"/>
  <c r="M8" i="114" s="1"/>
  <c r="G12" i="114"/>
  <c r="L8" i="114" s="1"/>
  <c r="C11" i="114"/>
  <c r="C10" i="114"/>
  <c r="C7" i="114"/>
  <c r="C6" i="114"/>
  <c r="H5" i="114"/>
  <c r="H4" i="114"/>
  <c r="G4" i="114"/>
  <c r="C3" i="114"/>
  <c r="C2" i="114"/>
  <c r="I1" i="114"/>
  <c r="C63" i="113"/>
  <c r="C62" i="113"/>
  <c r="H61" i="113"/>
  <c r="M57" i="113" s="1"/>
  <c r="R49" i="113" s="1"/>
  <c r="Y33" i="113" s="1"/>
  <c r="Y51" i="113" s="1"/>
  <c r="H60" i="113"/>
  <c r="C59" i="113"/>
  <c r="C58" i="113"/>
  <c r="M56" i="113"/>
  <c r="R48" i="113" s="1"/>
  <c r="Y32" i="113" s="1"/>
  <c r="Y50" i="113" s="1"/>
  <c r="L56" i="113"/>
  <c r="C55" i="113"/>
  <c r="C54" i="113"/>
  <c r="H53" i="113"/>
  <c r="H52" i="113"/>
  <c r="G52" i="113"/>
  <c r="C51" i="113"/>
  <c r="C50" i="113"/>
  <c r="Q48" i="113"/>
  <c r="X32" i="113" s="1"/>
  <c r="X50" i="113" s="1"/>
  <c r="C47" i="113"/>
  <c r="C46" i="113"/>
  <c r="H45" i="113"/>
  <c r="M41" i="113" s="1"/>
  <c r="H44" i="113"/>
  <c r="M40" i="113" s="1"/>
  <c r="L40" i="113"/>
  <c r="C43" i="113"/>
  <c r="C42" i="113"/>
  <c r="C39" i="113"/>
  <c r="C38" i="113"/>
  <c r="H37" i="113"/>
  <c r="H36" i="113"/>
  <c r="G36" i="113"/>
  <c r="R35" i="113"/>
  <c r="Y55" i="113" s="1"/>
  <c r="C35" i="113"/>
  <c r="R34" i="113"/>
  <c r="Y54" i="113" s="1"/>
  <c r="Q34" i="113"/>
  <c r="X54" i="113" s="1"/>
  <c r="C34" i="113"/>
  <c r="R31" i="113"/>
  <c r="Y57" i="113" s="1"/>
  <c r="C31" i="113"/>
  <c r="R30" i="113"/>
  <c r="Y56" i="113" s="1"/>
  <c r="Q30" i="113"/>
  <c r="X56" i="113" s="1"/>
  <c r="C30" i="113"/>
  <c r="H29" i="113"/>
  <c r="M25" i="113" s="1"/>
  <c r="R17" i="113" s="1"/>
  <c r="Y53" i="113" s="1"/>
  <c r="H28" i="113"/>
  <c r="C27" i="113"/>
  <c r="C26" i="113"/>
  <c r="M24" i="113"/>
  <c r="R16" i="113" s="1"/>
  <c r="Y52" i="113" s="1"/>
  <c r="L24" i="113"/>
  <c r="Q16" i="113" s="1"/>
  <c r="X52" i="113" s="1"/>
  <c r="C23" i="113"/>
  <c r="C22" i="113"/>
  <c r="H21" i="113"/>
  <c r="H20" i="113"/>
  <c r="G20" i="113"/>
  <c r="C19" i="113"/>
  <c r="C18" i="113"/>
  <c r="C15" i="113"/>
  <c r="C14" i="113"/>
  <c r="H13" i="113"/>
  <c r="M9" i="113" s="1"/>
  <c r="H12" i="113"/>
  <c r="G12" i="113"/>
  <c r="C11" i="113"/>
  <c r="C10" i="113"/>
  <c r="M8" i="113"/>
  <c r="L8" i="113"/>
  <c r="C7" i="113"/>
  <c r="C6" i="113"/>
  <c r="H5" i="113"/>
  <c r="H4" i="113"/>
  <c r="G4" i="113"/>
  <c r="C3" i="113"/>
  <c r="C2" i="113"/>
  <c r="I1" i="113"/>
  <c r="C63" i="112"/>
  <c r="C62" i="112"/>
  <c r="H61" i="112"/>
  <c r="M57" i="112" s="1"/>
  <c r="R49" i="112" s="1"/>
  <c r="Y33" i="112" s="1"/>
  <c r="Y51" i="112" s="1"/>
  <c r="H60" i="112"/>
  <c r="C59" i="112"/>
  <c r="C58" i="112"/>
  <c r="M56" i="112"/>
  <c r="R48" i="112" s="1"/>
  <c r="Y32" i="112" s="1"/>
  <c r="Y50" i="112" s="1"/>
  <c r="C55" i="112"/>
  <c r="C54" i="112"/>
  <c r="H53" i="112"/>
  <c r="H52" i="112"/>
  <c r="G52" i="112"/>
  <c r="C51" i="112"/>
  <c r="C50" i="112"/>
  <c r="Q48" i="112"/>
  <c r="X32" i="112" s="1"/>
  <c r="X50" i="112" s="1"/>
  <c r="C47" i="112"/>
  <c r="C46" i="112"/>
  <c r="H45" i="112"/>
  <c r="M41" i="112" s="1"/>
  <c r="H44" i="112"/>
  <c r="M40" i="112" s="1"/>
  <c r="L40" i="112"/>
  <c r="C43" i="112"/>
  <c r="C42" i="112"/>
  <c r="C39" i="112"/>
  <c r="C38" i="112"/>
  <c r="G36" i="112"/>
  <c r="R35" i="112"/>
  <c r="Y55" i="112" s="1"/>
  <c r="C35" i="112"/>
  <c r="H37" i="112" s="1"/>
  <c r="R34" i="112"/>
  <c r="Y54" i="112" s="1"/>
  <c r="Q34" i="112"/>
  <c r="X54" i="112" s="1"/>
  <c r="C34" i="112"/>
  <c r="H36" i="112" s="1"/>
  <c r="R31" i="112"/>
  <c r="Y57" i="112" s="1"/>
  <c r="C31" i="112"/>
  <c r="R30" i="112"/>
  <c r="Y56" i="112" s="1"/>
  <c r="Q30" i="112"/>
  <c r="X56" i="112" s="1"/>
  <c r="C30" i="112"/>
  <c r="H29" i="112"/>
  <c r="M25" i="112" s="1"/>
  <c r="R17" i="112" s="1"/>
  <c r="Y53" i="112" s="1"/>
  <c r="H28" i="112"/>
  <c r="C27" i="112"/>
  <c r="C26" i="112"/>
  <c r="M24" i="112"/>
  <c r="R16" i="112" s="1"/>
  <c r="Y52" i="112" s="1"/>
  <c r="L24" i="112"/>
  <c r="Q16" i="112" s="1"/>
  <c r="X52" i="112" s="1"/>
  <c r="C23" i="112"/>
  <c r="C22" i="112"/>
  <c r="H21" i="112"/>
  <c r="H20" i="112"/>
  <c r="G20" i="112"/>
  <c r="C19" i="112"/>
  <c r="C18" i="112"/>
  <c r="C15" i="112"/>
  <c r="C14" i="112"/>
  <c r="H13" i="112"/>
  <c r="M9" i="112" s="1"/>
  <c r="H12" i="112"/>
  <c r="C11" i="112"/>
  <c r="C10" i="112"/>
  <c r="M8" i="112"/>
  <c r="L8" i="112"/>
  <c r="C7" i="112"/>
  <c r="C6" i="112"/>
  <c r="H5" i="112"/>
  <c r="H4" i="112"/>
  <c r="G4" i="112"/>
  <c r="C3" i="112"/>
  <c r="C2" i="112"/>
  <c r="I1" i="112"/>
  <c r="C63" i="111"/>
  <c r="C62" i="111"/>
  <c r="H61" i="111"/>
  <c r="H60" i="111"/>
  <c r="M56" i="111" s="1"/>
  <c r="R48" i="111" s="1"/>
  <c r="Y32" i="111" s="1"/>
  <c r="Y50" i="111" s="1"/>
  <c r="G60" i="111"/>
  <c r="C59" i="111"/>
  <c r="C58" i="111"/>
  <c r="M57" i="111"/>
  <c r="R49" i="111" s="1"/>
  <c r="Y33" i="111" s="1"/>
  <c r="Y51" i="111" s="1"/>
  <c r="L56" i="111"/>
  <c r="C55" i="111"/>
  <c r="C54" i="111"/>
  <c r="H53" i="111"/>
  <c r="H52" i="111"/>
  <c r="G52" i="111"/>
  <c r="C51" i="111"/>
  <c r="C50" i="111"/>
  <c r="Q48" i="111"/>
  <c r="X32" i="111" s="1"/>
  <c r="X50" i="111" s="1"/>
  <c r="C47" i="111"/>
  <c r="C46" i="111"/>
  <c r="H45" i="111"/>
  <c r="M41" i="111" s="1"/>
  <c r="H44" i="111"/>
  <c r="M40" i="111" s="1"/>
  <c r="C43" i="111"/>
  <c r="C42" i="111"/>
  <c r="L40" i="111"/>
  <c r="C39" i="111"/>
  <c r="C38" i="111"/>
  <c r="H37" i="111"/>
  <c r="H36" i="111"/>
  <c r="G36" i="111"/>
  <c r="R35" i="111"/>
  <c r="Y55" i="111" s="1"/>
  <c r="C35" i="111"/>
  <c r="R34" i="111"/>
  <c r="Y54" i="111" s="1"/>
  <c r="Q34" i="111"/>
  <c r="X54" i="111" s="1"/>
  <c r="C34" i="111"/>
  <c r="R31" i="111"/>
  <c r="Y57" i="111" s="1"/>
  <c r="C31" i="111"/>
  <c r="R30" i="111"/>
  <c r="Y56" i="111" s="1"/>
  <c r="Q30" i="111"/>
  <c r="X56" i="111" s="1"/>
  <c r="C30" i="111"/>
  <c r="H29" i="111"/>
  <c r="M25" i="111" s="1"/>
  <c r="R17" i="111" s="1"/>
  <c r="Y53" i="111" s="1"/>
  <c r="H28" i="111"/>
  <c r="M24" i="111" s="1"/>
  <c r="R16" i="111" s="1"/>
  <c r="Y52" i="111" s="1"/>
  <c r="L24" i="111"/>
  <c r="Q16" i="111" s="1"/>
  <c r="X52" i="111" s="1"/>
  <c r="C27" i="111"/>
  <c r="C26" i="111"/>
  <c r="C23" i="111"/>
  <c r="C22" i="111"/>
  <c r="H21" i="111"/>
  <c r="H20" i="111"/>
  <c r="G20" i="111"/>
  <c r="C19" i="111"/>
  <c r="C18" i="111"/>
  <c r="C15" i="111"/>
  <c r="C14" i="111"/>
  <c r="H13" i="111"/>
  <c r="M9" i="111" s="1"/>
  <c r="H12" i="111"/>
  <c r="M8" i="111" s="1"/>
  <c r="G12" i="111"/>
  <c r="L8" i="111" s="1"/>
  <c r="C11" i="111"/>
  <c r="C10" i="111"/>
  <c r="C7" i="111"/>
  <c r="C6" i="111"/>
  <c r="H5" i="111"/>
  <c r="H4" i="111"/>
  <c r="G4" i="111"/>
  <c r="C3" i="111"/>
  <c r="C2" i="111"/>
  <c r="I1" i="111"/>
  <c r="C63" i="110"/>
  <c r="C62" i="110"/>
  <c r="H61" i="110"/>
  <c r="M57" i="110" s="1"/>
  <c r="R49" i="110" s="1"/>
  <c r="Y33" i="110" s="1"/>
  <c r="Y51" i="110" s="1"/>
  <c r="H60" i="110"/>
  <c r="G60" i="110"/>
  <c r="C59" i="110"/>
  <c r="C58" i="110"/>
  <c r="M56" i="110"/>
  <c r="R48" i="110" s="1"/>
  <c r="Y32" i="110" s="1"/>
  <c r="Y50" i="110" s="1"/>
  <c r="L56" i="110"/>
  <c r="C55" i="110"/>
  <c r="C54" i="110"/>
  <c r="H53" i="110"/>
  <c r="H52" i="110"/>
  <c r="G52" i="110"/>
  <c r="C51" i="110"/>
  <c r="C50" i="110"/>
  <c r="Q48" i="110"/>
  <c r="X32" i="110" s="1"/>
  <c r="X50" i="110" s="1"/>
  <c r="C47" i="110"/>
  <c r="C46" i="110"/>
  <c r="H45" i="110"/>
  <c r="M41" i="110" s="1"/>
  <c r="H44" i="110"/>
  <c r="M40" i="110" s="1"/>
  <c r="G44" i="110"/>
  <c r="L40" i="110" s="1"/>
  <c r="C43" i="110"/>
  <c r="C42" i="110"/>
  <c r="C39" i="110"/>
  <c r="C38" i="110"/>
  <c r="H37" i="110"/>
  <c r="H36" i="110"/>
  <c r="G36" i="110"/>
  <c r="R35" i="110"/>
  <c r="Y55" i="110" s="1"/>
  <c r="C35" i="110"/>
  <c r="R34" i="110"/>
  <c r="Y54" i="110" s="1"/>
  <c r="Q34" i="110"/>
  <c r="X54" i="110" s="1"/>
  <c r="C34" i="110"/>
  <c r="R31" i="110"/>
  <c r="Y57" i="110" s="1"/>
  <c r="C31" i="110"/>
  <c r="R30" i="110"/>
  <c r="Y56" i="110" s="1"/>
  <c r="Q30" i="110"/>
  <c r="X56" i="110" s="1"/>
  <c r="C30" i="110"/>
  <c r="H29" i="110"/>
  <c r="M25" i="110" s="1"/>
  <c r="R17" i="110" s="1"/>
  <c r="Y53" i="110" s="1"/>
  <c r="H28" i="110"/>
  <c r="G28" i="110"/>
  <c r="C27" i="110"/>
  <c r="C26" i="110"/>
  <c r="M24" i="110"/>
  <c r="R16" i="110" s="1"/>
  <c r="Y52" i="110" s="1"/>
  <c r="L24" i="110"/>
  <c r="Q16" i="110" s="1"/>
  <c r="X52" i="110" s="1"/>
  <c r="C23" i="110"/>
  <c r="C22" i="110"/>
  <c r="H21" i="110"/>
  <c r="H20" i="110"/>
  <c r="G20" i="110"/>
  <c r="C19" i="110"/>
  <c r="C18" i="110"/>
  <c r="C15" i="110"/>
  <c r="C14" i="110"/>
  <c r="H13" i="110"/>
  <c r="M9" i="110" s="1"/>
  <c r="H12" i="110"/>
  <c r="G12" i="110"/>
  <c r="C11" i="110"/>
  <c r="C10" i="110"/>
  <c r="M8" i="110"/>
  <c r="L8" i="110"/>
  <c r="C7" i="110"/>
  <c r="C6" i="110"/>
  <c r="H5" i="110"/>
  <c r="H4" i="110"/>
  <c r="G4" i="110"/>
  <c r="C3" i="110"/>
  <c r="C2" i="110"/>
  <c r="I1" i="110"/>
  <c r="C63" i="109"/>
  <c r="C62" i="109"/>
  <c r="H61" i="109"/>
  <c r="M57" i="109" s="1"/>
  <c r="R49" i="109" s="1"/>
  <c r="Y33" i="109" s="1"/>
  <c r="Y51" i="109" s="1"/>
  <c r="H60" i="109"/>
  <c r="G60" i="109"/>
  <c r="C59" i="109"/>
  <c r="C58" i="109"/>
  <c r="M56" i="109"/>
  <c r="R48" i="109" s="1"/>
  <c r="Y32" i="109" s="1"/>
  <c r="Y50" i="109" s="1"/>
  <c r="L56" i="109"/>
  <c r="C55" i="109"/>
  <c r="C54" i="109"/>
  <c r="H53" i="109"/>
  <c r="H52" i="109"/>
  <c r="G52" i="109"/>
  <c r="C51" i="109"/>
  <c r="C50" i="109"/>
  <c r="Q48" i="109"/>
  <c r="X32" i="109" s="1"/>
  <c r="X50" i="109" s="1"/>
  <c r="C47" i="109"/>
  <c r="C46" i="109"/>
  <c r="H45" i="109"/>
  <c r="H44" i="109"/>
  <c r="M40" i="109" s="1"/>
  <c r="G44" i="109"/>
  <c r="L40" i="109" s="1"/>
  <c r="C43" i="109"/>
  <c r="C42" i="109"/>
  <c r="M41" i="109"/>
  <c r="C39" i="109"/>
  <c r="C38" i="109"/>
  <c r="H37" i="109"/>
  <c r="H36" i="109"/>
  <c r="G36" i="109"/>
  <c r="R35" i="109"/>
  <c r="Y55" i="109" s="1"/>
  <c r="C35" i="109"/>
  <c r="R34" i="109"/>
  <c r="Y54" i="109" s="1"/>
  <c r="Q34" i="109"/>
  <c r="X54" i="109" s="1"/>
  <c r="C34" i="109"/>
  <c r="R31" i="109"/>
  <c r="Y57" i="109" s="1"/>
  <c r="C31" i="109"/>
  <c r="R30" i="109"/>
  <c r="Y56" i="109" s="1"/>
  <c r="Q30" i="109"/>
  <c r="X56" i="109" s="1"/>
  <c r="C30" i="109"/>
  <c r="H29" i="109"/>
  <c r="M25" i="109" s="1"/>
  <c r="R17" i="109" s="1"/>
  <c r="Y53" i="109" s="1"/>
  <c r="H28" i="109"/>
  <c r="G28" i="109"/>
  <c r="C27" i="109"/>
  <c r="C26" i="109"/>
  <c r="M24" i="109"/>
  <c r="L24" i="109"/>
  <c r="Q16" i="109" s="1"/>
  <c r="X52" i="109" s="1"/>
  <c r="C23" i="109"/>
  <c r="C22" i="109"/>
  <c r="H21" i="109"/>
  <c r="H20" i="109"/>
  <c r="G20" i="109"/>
  <c r="C19" i="109"/>
  <c r="C18" i="109"/>
  <c r="R16" i="109"/>
  <c r="Y52" i="109" s="1"/>
  <c r="C15" i="109"/>
  <c r="C14" i="109"/>
  <c r="H13" i="109"/>
  <c r="M9" i="109" s="1"/>
  <c r="H12" i="109"/>
  <c r="G12" i="109"/>
  <c r="C11" i="109"/>
  <c r="C10" i="109"/>
  <c r="M8" i="109"/>
  <c r="L8" i="109"/>
  <c r="C7" i="109"/>
  <c r="C6" i="109"/>
  <c r="H5" i="109"/>
  <c r="H4" i="109"/>
  <c r="G4" i="109"/>
  <c r="C3" i="109"/>
  <c r="C2" i="109"/>
  <c r="I1" i="109"/>
  <c r="C63" i="108"/>
  <c r="C62" i="108"/>
  <c r="H61" i="108"/>
  <c r="M57" i="108" s="1"/>
  <c r="R49" i="108" s="1"/>
  <c r="Y33" i="108" s="1"/>
  <c r="Y51" i="108" s="1"/>
  <c r="H60" i="108"/>
  <c r="G60" i="108"/>
  <c r="C59" i="108"/>
  <c r="C58" i="108"/>
  <c r="M56" i="108"/>
  <c r="R48" i="108" s="1"/>
  <c r="Y32" i="108" s="1"/>
  <c r="Y50" i="108" s="1"/>
  <c r="L56" i="108"/>
  <c r="C55" i="108"/>
  <c r="C54" i="108"/>
  <c r="H53" i="108"/>
  <c r="H52" i="108"/>
  <c r="G52" i="108"/>
  <c r="C51" i="108"/>
  <c r="C50" i="108"/>
  <c r="Q48" i="108"/>
  <c r="X32" i="108" s="1"/>
  <c r="X50" i="108" s="1"/>
  <c r="C47" i="108"/>
  <c r="C46" i="108"/>
  <c r="H45" i="108"/>
  <c r="M41" i="108" s="1"/>
  <c r="H44" i="108"/>
  <c r="M40" i="108" s="1"/>
  <c r="G44" i="108"/>
  <c r="L40" i="108" s="1"/>
  <c r="C43" i="108"/>
  <c r="C42" i="108"/>
  <c r="C39" i="108"/>
  <c r="C38" i="108"/>
  <c r="H37" i="108"/>
  <c r="H36" i="108"/>
  <c r="G36" i="108"/>
  <c r="R35" i="108"/>
  <c r="Y55" i="108" s="1"/>
  <c r="C35" i="108"/>
  <c r="R34" i="108"/>
  <c r="Y54" i="108" s="1"/>
  <c r="Q34" i="108"/>
  <c r="X54" i="108" s="1"/>
  <c r="C34" i="108"/>
  <c r="R31" i="108"/>
  <c r="Y57" i="108" s="1"/>
  <c r="C31" i="108"/>
  <c r="R30" i="108"/>
  <c r="Y56" i="108" s="1"/>
  <c r="Q30" i="108"/>
  <c r="X56" i="108" s="1"/>
  <c r="C30" i="108"/>
  <c r="H29" i="108"/>
  <c r="M25" i="108" s="1"/>
  <c r="R17" i="108" s="1"/>
  <c r="Y53" i="108" s="1"/>
  <c r="H28" i="108"/>
  <c r="M24" i="108" s="1"/>
  <c r="R16" i="108" s="1"/>
  <c r="Y52" i="108" s="1"/>
  <c r="G28" i="108"/>
  <c r="C27" i="108"/>
  <c r="C26" i="108"/>
  <c r="L24" i="108"/>
  <c r="Q16" i="108" s="1"/>
  <c r="X52" i="108" s="1"/>
  <c r="C23" i="108"/>
  <c r="C22" i="108"/>
  <c r="H21" i="108"/>
  <c r="H20" i="108"/>
  <c r="G20" i="108"/>
  <c r="C19" i="108"/>
  <c r="C18" i="108"/>
  <c r="C15" i="108"/>
  <c r="C14" i="108"/>
  <c r="H13" i="108"/>
  <c r="M9" i="108" s="1"/>
  <c r="H12" i="108"/>
  <c r="M8" i="108" s="1"/>
  <c r="G12" i="108"/>
  <c r="L8" i="108" s="1"/>
  <c r="C11" i="108"/>
  <c r="C10" i="108"/>
  <c r="C7" i="108"/>
  <c r="C6" i="108"/>
  <c r="H5" i="108"/>
  <c r="H4" i="108"/>
  <c r="G4" i="108"/>
  <c r="C3" i="108"/>
  <c r="C2" i="108"/>
  <c r="I1" i="108"/>
  <c r="C23" i="107"/>
  <c r="C22" i="107"/>
  <c r="G20" i="107"/>
  <c r="C19" i="107"/>
  <c r="H21" i="107" s="1"/>
  <c r="C18" i="107"/>
  <c r="H20" i="107" s="1"/>
  <c r="C15" i="107"/>
  <c r="C14" i="107"/>
  <c r="G12" i="107"/>
  <c r="C11" i="107"/>
  <c r="H13" i="107" s="1"/>
  <c r="C10" i="107"/>
  <c r="H12" i="107" s="1"/>
  <c r="C7" i="107"/>
  <c r="C6" i="107"/>
  <c r="G4" i="107"/>
  <c r="C3" i="107"/>
  <c r="H5" i="107" s="1"/>
  <c r="C2" i="107"/>
  <c r="H4" i="107" s="1"/>
  <c r="I1" i="107"/>
  <c r="C63" i="106"/>
  <c r="C62" i="106"/>
  <c r="H61" i="106"/>
  <c r="M57" i="106" s="1"/>
  <c r="R49" i="106" s="1"/>
  <c r="Y33" i="106" s="1"/>
  <c r="Y51" i="106" s="1"/>
  <c r="H60" i="106"/>
  <c r="M56" i="106" s="1"/>
  <c r="R48" i="106" s="1"/>
  <c r="Y32" i="106" s="1"/>
  <c r="Y50" i="106" s="1"/>
  <c r="G60" i="106"/>
  <c r="C59" i="106"/>
  <c r="C58" i="106"/>
  <c r="L56" i="106"/>
  <c r="C55" i="106"/>
  <c r="C54" i="106"/>
  <c r="H53" i="106"/>
  <c r="H52" i="106"/>
  <c r="G52" i="106"/>
  <c r="C51" i="106"/>
  <c r="C50" i="106"/>
  <c r="Q48" i="106"/>
  <c r="X32" i="106" s="1"/>
  <c r="X50" i="106" s="1"/>
  <c r="C47" i="106"/>
  <c r="C46" i="106"/>
  <c r="H45" i="106"/>
  <c r="H44" i="106"/>
  <c r="M40" i="106" s="1"/>
  <c r="G44" i="106"/>
  <c r="L40" i="106" s="1"/>
  <c r="C43" i="106"/>
  <c r="C42" i="106"/>
  <c r="M41" i="106"/>
  <c r="C39" i="106"/>
  <c r="C38" i="106"/>
  <c r="H37" i="106"/>
  <c r="H36" i="106"/>
  <c r="G36" i="106"/>
  <c r="R35" i="106"/>
  <c r="Y55" i="106" s="1"/>
  <c r="C35" i="106"/>
  <c r="R34" i="106"/>
  <c r="Y54" i="106" s="1"/>
  <c r="Q34" i="106"/>
  <c r="X54" i="106" s="1"/>
  <c r="C34" i="106"/>
  <c r="R31" i="106"/>
  <c r="Y57" i="106" s="1"/>
  <c r="C31" i="106"/>
  <c r="R30" i="106"/>
  <c r="Y56" i="106" s="1"/>
  <c r="Q30" i="106"/>
  <c r="X56" i="106" s="1"/>
  <c r="C30" i="106"/>
  <c r="H29" i="106"/>
  <c r="M25" i="106" s="1"/>
  <c r="R17" i="106" s="1"/>
  <c r="Y53" i="106" s="1"/>
  <c r="H28" i="106"/>
  <c r="M24" i="106" s="1"/>
  <c r="R16" i="106" s="1"/>
  <c r="Y52" i="106" s="1"/>
  <c r="G28" i="106"/>
  <c r="L24" i="106" s="1"/>
  <c r="Q16" i="106" s="1"/>
  <c r="X52" i="106" s="1"/>
  <c r="C27" i="106"/>
  <c r="C26" i="106"/>
  <c r="C23" i="106"/>
  <c r="C22" i="106"/>
  <c r="H21" i="106"/>
  <c r="G20" i="106"/>
  <c r="C19" i="106"/>
  <c r="C18" i="106"/>
  <c r="H20" i="106" s="1"/>
  <c r="C15" i="106"/>
  <c r="C14" i="106"/>
  <c r="H13" i="106"/>
  <c r="M9" i="106" s="1"/>
  <c r="H12" i="106"/>
  <c r="M8" i="106" s="1"/>
  <c r="G12" i="106"/>
  <c r="L8" i="106" s="1"/>
  <c r="C11" i="106"/>
  <c r="C10" i="106"/>
  <c r="C7" i="106"/>
  <c r="C6" i="106"/>
  <c r="H5" i="106"/>
  <c r="H4" i="106"/>
  <c r="G4" i="106"/>
  <c r="C3" i="106"/>
  <c r="C2" i="106"/>
  <c r="I1" i="106"/>
  <c r="C63" i="105"/>
  <c r="C62" i="105"/>
  <c r="H61" i="105"/>
  <c r="M57" i="105" s="1"/>
  <c r="R49" i="105" s="1"/>
  <c r="Y33" i="105" s="1"/>
  <c r="Y51" i="105" s="1"/>
  <c r="H60" i="105"/>
  <c r="G60" i="105"/>
  <c r="C59" i="105"/>
  <c r="C58" i="105"/>
  <c r="M56" i="105"/>
  <c r="R48" i="105" s="1"/>
  <c r="Y32" i="105" s="1"/>
  <c r="Y50" i="105" s="1"/>
  <c r="L56" i="105"/>
  <c r="C55" i="105"/>
  <c r="C54" i="105"/>
  <c r="H53" i="105"/>
  <c r="H52" i="105"/>
  <c r="G52" i="105"/>
  <c r="C51" i="105"/>
  <c r="C50" i="105"/>
  <c r="Q48" i="105"/>
  <c r="X32" i="105" s="1"/>
  <c r="X50" i="105" s="1"/>
  <c r="C47" i="105"/>
  <c r="C46" i="105"/>
  <c r="H45" i="105"/>
  <c r="M41" i="105" s="1"/>
  <c r="H44" i="105"/>
  <c r="M40" i="105" s="1"/>
  <c r="G44" i="105"/>
  <c r="L40" i="105" s="1"/>
  <c r="C43" i="105"/>
  <c r="C42" i="105"/>
  <c r="C39" i="105"/>
  <c r="C38" i="105"/>
  <c r="G36" i="105"/>
  <c r="R35" i="105"/>
  <c r="Y55" i="105" s="1"/>
  <c r="C35" i="105"/>
  <c r="H37" i="105" s="1"/>
  <c r="R34" i="105"/>
  <c r="Y54" i="105" s="1"/>
  <c r="Q34" i="105"/>
  <c r="X54" i="105" s="1"/>
  <c r="C34" i="105"/>
  <c r="H36" i="105" s="1"/>
  <c r="R31" i="105"/>
  <c r="Y57" i="105" s="1"/>
  <c r="C31" i="105"/>
  <c r="R30" i="105"/>
  <c r="Y56" i="105" s="1"/>
  <c r="Q30" i="105"/>
  <c r="X56" i="105" s="1"/>
  <c r="C30" i="105"/>
  <c r="H29" i="105"/>
  <c r="M25" i="105" s="1"/>
  <c r="R17" i="105" s="1"/>
  <c r="Y53" i="105" s="1"/>
  <c r="H28" i="105"/>
  <c r="M24" i="105" s="1"/>
  <c r="R16" i="105" s="1"/>
  <c r="Y52" i="105" s="1"/>
  <c r="G28" i="105"/>
  <c r="L24" i="105" s="1"/>
  <c r="Q16" i="105" s="1"/>
  <c r="X52" i="105" s="1"/>
  <c r="C27" i="105"/>
  <c r="C26" i="105"/>
  <c r="C23" i="105"/>
  <c r="C22" i="105"/>
  <c r="H21" i="105"/>
  <c r="H20" i="105"/>
  <c r="G20" i="105"/>
  <c r="C19" i="105"/>
  <c r="C18" i="105"/>
  <c r="C15" i="105"/>
  <c r="C14" i="105"/>
  <c r="H13" i="105"/>
  <c r="M9" i="105" s="1"/>
  <c r="H12" i="105"/>
  <c r="M8" i="105" s="1"/>
  <c r="G12" i="105"/>
  <c r="L8" i="105" s="1"/>
  <c r="C11" i="105"/>
  <c r="C10" i="105"/>
  <c r="C7" i="105"/>
  <c r="C6" i="105"/>
  <c r="H4" i="105"/>
  <c r="G4" i="105"/>
  <c r="C3" i="105"/>
  <c r="H5" i="105" s="1"/>
  <c r="C2" i="105"/>
  <c r="I1" i="105"/>
  <c r="C63" i="104"/>
  <c r="C62" i="104"/>
  <c r="H61" i="104"/>
  <c r="M57" i="104" s="1"/>
  <c r="R49" i="104" s="1"/>
  <c r="Y33" i="104" s="1"/>
  <c r="Y51" i="104" s="1"/>
  <c r="H60" i="104"/>
  <c r="M56" i="104" s="1"/>
  <c r="R48" i="104" s="1"/>
  <c r="Y32" i="104" s="1"/>
  <c r="Y50" i="104" s="1"/>
  <c r="G60" i="104"/>
  <c r="C59" i="104"/>
  <c r="C58" i="104"/>
  <c r="L56" i="104"/>
  <c r="C55" i="104"/>
  <c r="C54" i="104"/>
  <c r="H53" i="104"/>
  <c r="H52" i="104"/>
  <c r="G52" i="104"/>
  <c r="C51" i="104"/>
  <c r="C50" i="104"/>
  <c r="Q48" i="104"/>
  <c r="X32" i="104" s="1"/>
  <c r="X50" i="104" s="1"/>
  <c r="C47" i="104"/>
  <c r="C46" i="104"/>
  <c r="H45" i="104"/>
  <c r="M41" i="104" s="1"/>
  <c r="H44" i="104"/>
  <c r="M40" i="104" s="1"/>
  <c r="G44" i="104"/>
  <c r="L40" i="104" s="1"/>
  <c r="C43" i="104"/>
  <c r="C42" i="104"/>
  <c r="C39" i="104"/>
  <c r="C38" i="104"/>
  <c r="H37" i="104"/>
  <c r="H36" i="104"/>
  <c r="G36" i="104"/>
  <c r="R35" i="104"/>
  <c r="Y55" i="104" s="1"/>
  <c r="C35" i="104"/>
  <c r="R34" i="104"/>
  <c r="Y54" i="104" s="1"/>
  <c r="Q34" i="104"/>
  <c r="X54" i="104" s="1"/>
  <c r="C34" i="104"/>
  <c r="R31" i="104"/>
  <c r="Y57" i="104" s="1"/>
  <c r="C31" i="104"/>
  <c r="R30" i="104"/>
  <c r="Y56" i="104" s="1"/>
  <c r="Q30" i="104"/>
  <c r="X56" i="104" s="1"/>
  <c r="C30" i="104"/>
  <c r="H29" i="104"/>
  <c r="M25" i="104" s="1"/>
  <c r="R17" i="104" s="1"/>
  <c r="Y53" i="104" s="1"/>
  <c r="H28" i="104"/>
  <c r="M24" i="104" s="1"/>
  <c r="R16" i="104" s="1"/>
  <c r="Y52" i="104" s="1"/>
  <c r="G28" i="104"/>
  <c r="L24" i="104" s="1"/>
  <c r="Q16" i="104" s="1"/>
  <c r="X52" i="104" s="1"/>
  <c r="C27" i="104"/>
  <c r="C26" i="104"/>
  <c r="C23" i="104"/>
  <c r="C22" i="104"/>
  <c r="H21" i="104"/>
  <c r="H20" i="104"/>
  <c r="G20" i="104"/>
  <c r="C19" i="104"/>
  <c r="C18" i="104"/>
  <c r="C15" i="104"/>
  <c r="C14" i="104"/>
  <c r="H13" i="104"/>
  <c r="M9" i="104" s="1"/>
  <c r="H12" i="104"/>
  <c r="M8" i="104" s="1"/>
  <c r="G12" i="104"/>
  <c r="L8" i="104" s="1"/>
  <c r="C11" i="104"/>
  <c r="C10" i="104"/>
  <c r="C7" i="104"/>
  <c r="C6" i="104"/>
  <c r="H5" i="104"/>
  <c r="H4" i="104"/>
  <c r="G4" i="104"/>
  <c r="C3" i="104"/>
  <c r="C2" i="104"/>
  <c r="I1" i="104"/>
  <c r="C63" i="103"/>
  <c r="C62" i="103"/>
  <c r="H61" i="103"/>
  <c r="M57" i="103" s="1"/>
  <c r="R49" i="103" s="1"/>
  <c r="Y33" i="103" s="1"/>
  <c r="Y51" i="103" s="1"/>
  <c r="H60" i="103"/>
  <c r="G60" i="103"/>
  <c r="C59" i="103"/>
  <c r="C58" i="103"/>
  <c r="M56" i="103"/>
  <c r="R48" i="103" s="1"/>
  <c r="Y32" i="103" s="1"/>
  <c r="Y50" i="103" s="1"/>
  <c r="L56" i="103"/>
  <c r="Q48" i="103" s="1"/>
  <c r="X32" i="103" s="1"/>
  <c r="X50" i="103" s="1"/>
  <c r="C55" i="103"/>
  <c r="C54" i="103"/>
  <c r="H53" i="103"/>
  <c r="H52" i="103"/>
  <c r="G52" i="103"/>
  <c r="C51" i="103"/>
  <c r="C50" i="103"/>
  <c r="C47" i="103"/>
  <c r="C46" i="103"/>
  <c r="H45" i="103"/>
  <c r="M41" i="103" s="1"/>
  <c r="H44" i="103"/>
  <c r="G44" i="103"/>
  <c r="L40" i="103" s="1"/>
  <c r="C43" i="103"/>
  <c r="C42" i="103"/>
  <c r="M40" i="103"/>
  <c r="C39" i="103"/>
  <c r="C38" i="103"/>
  <c r="H37" i="103"/>
  <c r="H36" i="103"/>
  <c r="G36" i="103"/>
  <c r="R35" i="103"/>
  <c r="Y55" i="103" s="1"/>
  <c r="C35" i="103"/>
  <c r="R34" i="103"/>
  <c r="Y54" i="103" s="1"/>
  <c r="Q34" i="103"/>
  <c r="X54" i="103" s="1"/>
  <c r="C34" i="103"/>
  <c r="R31" i="103"/>
  <c r="Y57" i="103" s="1"/>
  <c r="C31" i="103"/>
  <c r="R30" i="103"/>
  <c r="Y56" i="103" s="1"/>
  <c r="Q30" i="103"/>
  <c r="X56" i="103" s="1"/>
  <c r="C30" i="103"/>
  <c r="H29" i="103"/>
  <c r="M25" i="103" s="1"/>
  <c r="R17" i="103" s="1"/>
  <c r="Y53" i="103" s="1"/>
  <c r="H28" i="103"/>
  <c r="M24" i="103" s="1"/>
  <c r="R16" i="103" s="1"/>
  <c r="Y52" i="103" s="1"/>
  <c r="G28" i="103"/>
  <c r="C27" i="103"/>
  <c r="C26" i="103"/>
  <c r="L24" i="103"/>
  <c r="C23" i="103"/>
  <c r="C22" i="103"/>
  <c r="H21" i="103"/>
  <c r="H20" i="103"/>
  <c r="G20" i="103"/>
  <c r="C19" i="103"/>
  <c r="C18" i="103"/>
  <c r="Q16" i="103"/>
  <c r="X52" i="103" s="1"/>
  <c r="C15" i="103"/>
  <c r="C14" i="103"/>
  <c r="H13" i="103"/>
  <c r="M9" i="103" s="1"/>
  <c r="H12" i="103"/>
  <c r="M8" i="103" s="1"/>
  <c r="G12" i="103"/>
  <c r="L8" i="103" s="1"/>
  <c r="C11" i="103"/>
  <c r="C10" i="103"/>
  <c r="C7" i="103"/>
  <c r="C6" i="103"/>
  <c r="H5" i="103"/>
  <c r="H4" i="103"/>
  <c r="G4" i="103"/>
  <c r="C3" i="103"/>
  <c r="C2" i="103"/>
  <c r="I1" i="103"/>
  <c r="C63" i="102"/>
  <c r="C62" i="102"/>
  <c r="H61" i="102"/>
  <c r="M57" i="102" s="1"/>
  <c r="R49" i="102" s="1"/>
  <c r="Y33" i="102" s="1"/>
  <c r="Y51" i="102" s="1"/>
  <c r="H60" i="102"/>
  <c r="M56" i="102" s="1"/>
  <c r="R48" i="102" s="1"/>
  <c r="Y32" i="102" s="1"/>
  <c r="Y50" i="102" s="1"/>
  <c r="C59" i="102"/>
  <c r="C58" i="102"/>
  <c r="C55" i="102"/>
  <c r="C54" i="102"/>
  <c r="H53" i="102"/>
  <c r="H52" i="102"/>
  <c r="G52" i="102"/>
  <c r="C51" i="102"/>
  <c r="C50" i="102"/>
  <c r="Q48" i="102"/>
  <c r="X32" i="102" s="1"/>
  <c r="X50" i="102" s="1"/>
  <c r="C47" i="102"/>
  <c r="C46" i="102"/>
  <c r="H45" i="102"/>
  <c r="M41" i="102" s="1"/>
  <c r="H44" i="102"/>
  <c r="M40" i="102" s="1"/>
  <c r="L40" i="102"/>
  <c r="C43" i="102"/>
  <c r="C42" i="102"/>
  <c r="C39" i="102"/>
  <c r="C38" i="102"/>
  <c r="H37" i="102"/>
  <c r="H36" i="102"/>
  <c r="G36" i="102"/>
  <c r="R35" i="102"/>
  <c r="Y55" i="102" s="1"/>
  <c r="C35" i="102"/>
  <c r="R34" i="102"/>
  <c r="Y54" i="102" s="1"/>
  <c r="Q34" i="102"/>
  <c r="X54" i="102" s="1"/>
  <c r="C34" i="102"/>
  <c r="R31" i="102"/>
  <c r="Y57" i="102" s="1"/>
  <c r="C31" i="102"/>
  <c r="R30" i="102"/>
  <c r="Y56" i="102" s="1"/>
  <c r="Q30" i="102"/>
  <c r="X56" i="102" s="1"/>
  <c r="C30" i="102"/>
  <c r="H29" i="102"/>
  <c r="M25" i="102" s="1"/>
  <c r="R17" i="102" s="1"/>
  <c r="Y53" i="102" s="1"/>
  <c r="H28" i="102"/>
  <c r="M24" i="102" s="1"/>
  <c r="R16" i="102" s="1"/>
  <c r="Y52" i="102" s="1"/>
  <c r="C27" i="102"/>
  <c r="C26" i="102"/>
  <c r="L24" i="102"/>
  <c r="Q16" i="102" s="1"/>
  <c r="X52" i="102" s="1"/>
  <c r="C23" i="102"/>
  <c r="C22" i="102"/>
  <c r="H21" i="102"/>
  <c r="H20" i="102"/>
  <c r="G20" i="102"/>
  <c r="C19" i="102"/>
  <c r="C18" i="102"/>
  <c r="C15" i="102"/>
  <c r="C14" i="102"/>
  <c r="H13" i="102"/>
  <c r="M9" i="102" s="1"/>
  <c r="H12" i="102"/>
  <c r="M8" i="102" s="1"/>
  <c r="L8" i="102"/>
  <c r="C11" i="102"/>
  <c r="C10" i="102"/>
  <c r="C7" i="102"/>
  <c r="C6" i="102"/>
  <c r="H5" i="102"/>
  <c r="H4" i="102"/>
  <c r="G4" i="102"/>
  <c r="C3" i="102"/>
  <c r="C2" i="102"/>
  <c r="I1" i="102"/>
  <c r="C63" i="101"/>
  <c r="C62" i="101"/>
  <c r="H61" i="101"/>
  <c r="M57" i="101" s="1"/>
  <c r="R49" i="101" s="1"/>
  <c r="Y33" i="101" s="1"/>
  <c r="Y51" i="101" s="1"/>
  <c r="H60" i="101"/>
  <c r="M56" i="101" s="1"/>
  <c r="R48" i="101" s="1"/>
  <c r="Y32" i="101" s="1"/>
  <c r="Y50" i="101" s="1"/>
  <c r="L56" i="101"/>
  <c r="Q48" i="101" s="1"/>
  <c r="X32" i="101" s="1"/>
  <c r="X50" i="101" s="1"/>
  <c r="C59" i="101"/>
  <c r="C58" i="101"/>
  <c r="C55" i="101"/>
  <c r="C54" i="101"/>
  <c r="H53" i="101"/>
  <c r="H52" i="101"/>
  <c r="G52" i="101"/>
  <c r="C51" i="101"/>
  <c r="C50" i="101"/>
  <c r="C47" i="101"/>
  <c r="C46" i="101"/>
  <c r="H45" i="101"/>
  <c r="M41" i="101" s="1"/>
  <c r="H44" i="101"/>
  <c r="M40" i="101" s="1"/>
  <c r="C43" i="101"/>
  <c r="C42" i="101"/>
  <c r="L40" i="101"/>
  <c r="C39" i="101"/>
  <c r="C38" i="101"/>
  <c r="H37" i="101"/>
  <c r="H36" i="101"/>
  <c r="G36" i="101"/>
  <c r="R35" i="101"/>
  <c r="Y55" i="101" s="1"/>
  <c r="C35" i="101"/>
  <c r="R34" i="101"/>
  <c r="Y54" i="101" s="1"/>
  <c r="Q34" i="101"/>
  <c r="X54" i="101" s="1"/>
  <c r="C34" i="101"/>
  <c r="R31" i="101"/>
  <c r="Y57" i="101" s="1"/>
  <c r="C31" i="101"/>
  <c r="R30" i="101"/>
  <c r="Y56" i="101" s="1"/>
  <c r="Q30" i="101"/>
  <c r="X56" i="101" s="1"/>
  <c r="C30" i="101"/>
  <c r="H29" i="101"/>
  <c r="M25" i="101" s="1"/>
  <c r="R17" i="101" s="1"/>
  <c r="Y53" i="101" s="1"/>
  <c r="H28" i="101"/>
  <c r="M24" i="101" s="1"/>
  <c r="R16" i="101" s="1"/>
  <c r="Y52" i="101" s="1"/>
  <c r="L24" i="101"/>
  <c r="Q16" i="101" s="1"/>
  <c r="X52" i="101" s="1"/>
  <c r="C27" i="101"/>
  <c r="C26" i="101"/>
  <c r="C23" i="101"/>
  <c r="C22" i="101"/>
  <c r="H21" i="101"/>
  <c r="H20" i="101"/>
  <c r="G20" i="101"/>
  <c r="C19" i="101"/>
  <c r="C18" i="101"/>
  <c r="C15" i="101"/>
  <c r="C14" i="101"/>
  <c r="H13" i="101"/>
  <c r="M9" i="101" s="1"/>
  <c r="H12" i="101"/>
  <c r="M8" i="101" s="1"/>
  <c r="G12" i="101"/>
  <c r="L8" i="101" s="1"/>
  <c r="C11" i="101"/>
  <c r="C10" i="101"/>
  <c r="C7" i="101"/>
  <c r="C6" i="101"/>
  <c r="H5" i="101"/>
  <c r="H4" i="101"/>
  <c r="G4" i="101"/>
  <c r="C3" i="101"/>
  <c r="C2" i="101"/>
  <c r="I1" i="101"/>
  <c r="C63" i="100"/>
  <c r="C62" i="100"/>
  <c r="H61" i="100"/>
  <c r="M57" i="100" s="1"/>
  <c r="R49" i="100" s="1"/>
  <c r="Y33" i="100" s="1"/>
  <c r="Y51" i="100" s="1"/>
  <c r="H60" i="100"/>
  <c r="G60" i="100"/>
  <c r="C59" i="100"/>
  <c r="C58" i="100"/>
  <c r="M56" i="100"/>
  <c r="R48" i="100" s="1"/>
  <c r="Y32" i="100" s="1"/>
  <c r="Y50" i="100" s="1"/>
  <c r="L56" i="100"/>
  <c r="C55" i="100"/>
  <c r="C54" i="100"/>
  <c r="H53" i="100"/>
  <c r="H52" i="100"/>
  <c r="G52" i="100"/>
  <c r="C51" i="100"/>
  <c r="C50" i="100"/>
  <c r="Q48" i="100"/>
  <c r="X32" i="100" s="1"/>
  <c r="X50" i="100" s="1"/>
  <c r="C47" i="100"/>
  <c r="C46" i="100"/>
  <c r="H45" i="100"/>
  <c r="M41" i="100" s="1"/>
  <c r="H44" i="100"/>
  <c r="M40" i="100" s="1"/>
  <c r="G44" i="100"/>
  <c r="L40" i="100" s="1"/>
  <c r="C43" i="100"/>
  <c r="C42" i="100"/>
  <c r="C39" i="100"/>
  <c r="C38" i="100"/>
  <c r="H37" i="100"/>
  <c r="H36" i="100"/>
  <c r="G36" i="100"/>
  <c r="R35" i="100"/>
  <c r="Y55" i="100" s="1"/>
  <c r="C35" i="100"/>
  <c r="R34" i="100"/>
  <c r="Y54" i="100" s="1"/>
  <c r="Q34" i="100"/>
  <c r="X54" i="100" s="1"/>
  <c r="C34" i="100"/>
  <c r="R31" i="100"/>
  <c r="Y57" i="100" s="1"/>
  <c r="C31" i="100"/>
  <c r="R30" i="100"/>
  <c r="Y56" i="100" s="1"/>
  <c r="Q30" i="100"/>
  <c r="X56" i="100" s="1"/>
  <c r="C30" i="100"/>
  <c r="H29" i="100"/>
  <c r="M25" i="100" s="1"/>
  <c r="R17" i="100" s="1"/>
  <c r="H28" i="100"/>
  <c r="G28" i="100"/>
  <c r="C27" i="100"/>
  <c r="C26" i="100"/>
  <c r="M24" i="100"/>
  <c r="R16" i="100" s="1"/>
  <c r="L24" i="100"/>
  <c r="Q16" i="100" s="1"/>
  <c r="C23" i="100"/>
  <c r="C22" i="100"/>
  <c r="H21" i="100"/>
  <c r="H20" i="100"/>
  <c r="G20" i="100"/>
  <c r="C19" i="100"/>
  <c r="C18" i="100"/>
  <c r="C15" i="100"/>
  <c r="C14" i="100"/>
  <c r="H13" i="100"/>
  <c r="M9" i="100" s="1"/>
  <c r="H12" i="100"/>
  <c r="G12" i="100"/>
  <c r="C11" i="100"/>
  <c r="C10" i="100"/>
  <c r="M8" i="100"/>
  <c r="L8" i="100"/>
  <c r="C7" i="100"/>
  <c r="C6" i="100"/>
  <c r="H5" i="100"/>
  <c r="H4" i="100"/>
  <c r="G4" i="100"/>
  <c r="C3" i="100"/>
  <c r="C2" i="100"/>
  <c r="I1" i="100"/>
  <c r="C63" i="99"/>
  <c r="C62" i="99"/>
  <c r="H61" i="99"/>
  <c r="M57" i="99" s="1"/>
  <c r="R49" i="99" s="1"/>
  <c r="Y33" i="99" s="1"/>
  <c r="Y51" i="99" s="1"/>
  <c r="H60" i="99"/>
  <c r="C59" i="99"/>
  <c r="C58" i="99"/>
  <c r="M56" i="99"/>
  <c r="R48" i="99" s="1"/>
  <c r="Y32" i="99" s="1"/>
  <c r="Y50" i="99" s="1"/>
  <c r="L56" i="99"/>
  <c r="Q48" i="99" s="1"/>
  <c r="X32" i="99" s="1"/>
  <c r="X50" i="99" s="1"/>
  <c r="C55" i="99"/>
  <c r="C54" i="99"/>
  <c r="H52" i="99"/>
  <c r="G52" i="99"/>
  <c r="C51" i="99"/>
  <c r="H53" i="99" s="1"/>
  <c r="C50" i="99"/>
  <c r="C47" i="99"/>
  <c r="C46" i="99"/>
  <c r="H44" i="99" s="1"/>
  <c r="M40" i="99" s="1"/>
  <c r="H45" i="99"/>
  <c r="M41" i="99" s="1"/>
  <c r="G44" i="99"/>
  <c r="L40" i="99" s="1"/>
  <c r="C43" i="99"/>
  <c r="C42" i="99"/>
  <c r="C39" i="99"/>
  <c r="C38" i="99"/>
  <c r="G36" i="99"/>
  <c r="R35" i="99"/>
  <c r="Y55" i="99" s="1"/>
  <c r="C35" i="99"/>
  <c r="H37" i="99" s="1"/>
  <c r="R34" i="99"/>
  <c r="Y54" i="99" s="1"/>
  <c r="Q34" i="99"/>
  <c r="X54" i="99" s="1"/>
  <c r="C34" i="99"/>
  <c r="H36" i="99" s="1"/>
  <c r="R31" i="99"/>
  <c r="Y57" i="99" s="1"/>
  <c r="C31" i="99"/>
  <c r="R30" i="99"/>
  <c r="Y56" i="99" s="1"/>
  <c r="Q30" i="99"/>
  <c r="X56" i="99" s="1"/>
  <c r="C30" i="99"/>
  <c r="H29" i="99"/>
  <c r="M25" i="99" s="1"/>
  <c r="R17" i="99" s="1"/>
  <c r="Y53" i="99" s="1"/>
  <c r="H28" i="99"/>
  <c r="M24" i="99" s="1"/>
  <c r="R16" i="99" s="1"/>
  <c r="Y52" i="99" s="1"/>
  <c r="G28" i="99"/>
  <c r="L24" i="99" s="1"/>
  <c r="Q16" i="99" s="1"/>
  <c r="X52" i="99" s="1"/>
  <c r="C27" i="99"/>
  <c r="C26" i="99"/>
  <c r="C23" i="99"/>
  <c r="C22" i="99"/>
  <c r="H21" i="99"/>
  <c r="H20" i="99"/>
  <c r="G20" i="99"/>
  <c r="C19" i="99"/>
  <c r="C18" i="99"/>
  <c r="C15" i="99"/>
  <c r="C14" i="99"/>
  <c r="H13" i="99"/>
  <c r="M9" i="99" s="1"/>
  <c r="H12" i="99"/>
  <c r="M8" i="99" s="1"/>
  <c r="G12" i="99"/>
  <c r="L8" i="99" s="1"/>
  <c r="C11" i="99"/>
  <c r="C10" i="99"/>
  <c r="C7" i="99"/>
  <c r="C6" i="99"/>
  <c r="H5" i="99"/>
  <c r="G4" i="99"/>
  <c r="C3" i="99"/>
  <c r="C2" i="99"/>
  <c r="H4" i="99" s="1"/>
  <c r="I1" i="99"/>
  <c r="C63" i="98"/>
  <c r="C62" i="98"/>
  <c r="H61" i="98"/>
  <c r="M57" i="98" s="1"/>
  <c r="R49" i="98" s="1"/>
  <c r="Y33" i="98" s="1"/>
  <c r="Y51" i="98" s="1"/>
  <c r="H60" i="98"/>
  <c r="G60" i="98"/>
  <c r="C59" i="98"/>
  <c r="C58" i="98"/>
  <c r="M56" i="98"/>
  <c r="R48" i="98" s="1"/>
  <c r="Y32" i="98" s="1"/>
  <c r="Y50" i="98" s="1"/>
  <c r="L56" i="98"/>
  <c r="C55" i="98"/>
  <c r="C54" i="98"/>
  <c r="H53" i="98"/>
  <c r="G52" i="98"/>
  <c r="C51" i="98"/>
  <c r="C50" i="98"/>
  <c r="H52" i="98" s="1"/>
  <c r="Q48" i="98"/>
  <c r="X32" i="98" s="1"/>
  <c r="X50" i="98" s="1"/>
  <c r="C47" i="98"/>
  <c r="C46" i="98"/>
  <c r="H45" i="98"/>
  <c r="M41" i="98" s="1"/>
  <c r="H44" i="98"/>
  <c r="M40" i="98" s="1"/>
  <c r="G44" i="98"/>
  <c r="L40" i="98" s="1"/>
  <c r="C43" i="98"/>
  <c r="C42" i="98"/>
  <c r="C39" i="98"/>
  <c r="C38" i="98"/>
  <c r="H37" i="98"/>
  <c r="H36" i="98"/>
  <c r="G36" i="98"/>
  <c r="R35" i="98"/>
  <c r="Y55" i="98" s="1"/>
  <c r="C35" i="98"/>
  <c r="R34" i="98"/>
  <c r="Y54" i="98" s="1"/>
  <c r="Q34" i="98"/>
  <c r="X54" i="98" s="1"/>
  <c r="C34" i="98"/>
  <c r="R31" i="98"/>
  <c r="Y57" i="98" s="1"/>
  <c r="C31" i="98"/>
  <c r="R30" i="98"/>
  <c r="Y56" i="98" s="1"/>
  <c r="Q30" i="98"/>
  <c r="X56" i="98" s="1"/>
  <c r="C30" i="98"/>
  <c r="H29" i="98"/>
  <c r="M25" i="98" s="1"/>
  <c r="R17" i="98" s="1"/>
  <c r="Y53" i="98" s="1"/>
  <c r="H28" i="98"/>
  <c r="M24" i="98" s="1"/>
  <c r="R16" i="98" s="1"/>
  <c r="Y52" i="98" s="1"/>
  <c r="G28" i="98"/>
  <c r="L24" i="98" s="1"/>
  <c r="Q16" i="98" s="1"/>
  <c r="X52" i="98" s="1"/>
  <c r="C27" i="98"/>
  <c r="C26" i="98"/>
  <c r="C23" i="98"/>
  <c r="C22" i="98"/>
  <c r="H21" i="98"/>
  <c r="H20" i="98"/>
  <c r="G20" i="98"/>
  <c r="C19" i="98"/>
  <c r="C18" i="98"/>
  <c r="C15" i="98"/>
  <c r="C14" i="98"/>
  <c r="H13" i="98"/>
  <c r="M9" i="98" s="1"/>
  <c r="H12" i="98"/>
  <c r="M8" i="98" s="1"/>
  <c r="G12" i="98"/>
  <c r="L8" i="98" s="1"/>
  <c r="C11" i="98"/>
  <c r="C10" i="98"/>
  <c r="C7" i="98"/>
  <c r="C6" i="98"/>
  <c r="H5" i="98"/>
  <c r="H4" i="98"/>
  <c r="G4" i="98"/>
  <c r="C3" i="98"/>
  <c r="C2" i="98"/>
  <c r="I1" i="98"/>
  <c r="C63" i="97"/>
  <c r="C62" i="97"/>
  <c r="H61" i="97"/>
  <c r="M57" i="97" s="1"/>
  <c r="R49" i="97" s="1"/>
  <c r="Y33" i="97" s="1"/>
  <c r="Y51" i="97" s="1"/>
  <c r="H60" i="97"/>
  <c r="M56" i="97" s="1"/>
  <c r="R48" i="97" s="1"/>
  <c r="Y32" i="97" s="1"/>
  <c r="Y50" i="97" s="1"/>
  <c r="G60" i="97"/>
  <c r="L56" i="97" s="1"/>
  <c r="Q48" i="97" s="1"/>
  <c r="X32" i="97" s="1"/>
  <c r="X50" i="97" s="1"/>
  <c r="C59" i="97"/>
  <c r="C58" i="97"/>
  <c r="C55" i="97"/>
  <c r="C54" i="97"/>
  <c r="H53" i="97"/>
  <c r="H52" i="97"/>
  <c r="G52" i="97"/>
  <c r="C51" i="97"/>
  <c r="C50" i="97"/>
  <c r="C47" i="97"/>
  <c r="C46" i="97"/>
  <c r="H45" i="97"/>
  <c r="M41" i="97" s="1"/>
  <c r="H44" i="97"/>
  <c r="M40" i="97" s="1"/>
  <c r="G44" i="97"/>
  <c r="L40" i="97" s="1"/>
  <c r="C43" i="97"/>
  <c r="C42" i="97"/>
  <c r="C39" i="97"/>
  <c r="C38" i="97"/>
  <c r="H37" i="97"/>
  <c r="H36" i="97"/>
  <c r="G36" i="97"/>
  <c r="R35" i="97"/>
  <c r="Y55" i="97" s="1"/>
  <c r="C35" i="97"/>
  <c r="R34" i="97"/>
  <c r="Y54" i="97" s="1"/>
  <c r="Q34" i="97"/>
  <c r="X54" i="97" s="1"/>
  <c r="C34" i="97"/>
  <c r="R31" i="97"/>
  <c r="Y57" i="97" s="1"/>
  <c r="C31" i="97"/>
  <c r="R30" i="97"/>
  <c r="Y56" i="97" s="1"/>
  <c r="Q30" i="97"/>
  <c r="X56" i="97" s="1"/>
  <c r="C30" i="97"/>
  <c r="H29" i="97"/>
  <c r="M25" i="97" s="1"/>
  <c r="R17" i="97" s="1"/>
  <c r="Y53" i="97" s="1"/>
  <c r="H28" i="97"/>
  <c r="M24" i="97" s="1"/>
  <c r="R16" i="97" s="1"/>
  <c r="Y52" i="97" s="1"/>
  <c r="G28" i="97"/>
  <c r="C27" i="97"/>
  <c r="C26" i="97"/>
  <c r="L24" i="97"/>
  <c r="C23" i="97"/>
  <c r="C22" i="97"/>
  <c r="H21" i="97"/>
  <c r="H20" i="97"/>
  <c r="G20" i="97"/>
  <c r="C19" i="97"/>
  <c r="C18" i="97"/>
  <c r="Q16" i="97"/>
  <c r="X52" i="97" s="1"/>
  <c r="C15" i="97"/>
  <c r="C14" i="97"/>
  <c r="H13" i="97"/>
  <c r="M9" i="97" s="1"/>
  <c r="H12" i="97"/>
  <c r="M8" i="97" s="1"/>
  <c r="G12" i="97"/>
  <c r="L8" i="97" s="1"/>
  <c r="C11" i="97"/>
  <c r="C10" i="97"/>
  <c r="C7" i="97"/>
  <c r="C6" i="97"/>
  <c r="H5" i="97"/>
  <c r="H4" i="97"/>
  <c r="G4" i="97"/>
  <c r="C3" i="97"/>
  <c r="C2" i="97"/>
  <c r="I1" i="97"/>
  <c r="C63" i="96"/>
  <c r="C62" i="96"/>
  <c r="H61" i="96"/>
  <c r="M57" i="96" s="1"/>
  <c r="H60" i="96"/>
  <c r="C59" i="96"/>
  <c r="C58" i="96"/>
  <c r="M56" i="96"/>
  <c r="R48" i="96" s="1"/>
  <c r="Y32" i="96" s="1"/>
  <c r="Y50" i="96" s="1"/>
  <c r="L56" i="96"/>
  <c r="Q48" i="96" s="1"/>
  <c r="X32" i="96" s="1"/>
  <c r="X50" i="96" s="1"/>
  <c r="C55" i="96"/>
  <c r="C54" i="96"/>
  <c r="H53" i="96"/>
  <c r="H52" i="96"/>
  <c r="G52" i="96"/>
  <c r="C51" i="96"/>
  <c r="C50" i="96"/>
  <c r="R49" i="96"/>
  <c r="Y33" i="96" s="1"/>
  <c r="Y51" i="96" s="1"/>
  <c r="C47" i="96"/>
  <c r="C46" i="96"/>
  <c r="H45" i="96"/>
  <c r="M41" i="96" s="1"/>
  <c r="H44" i="96"/>
  <c r="M40" i="96" s="1"/>
  <c r="C43" i="96"/>
  <c r="C42" i="96"/>
  <c r="L40" i="96"/>
  <c r="C39" i="96"/>
  <c r="C38" i="96"/>
  <c r="H37" i="96"/>
  <c r="H36" i="96"/>
  <c r="G36" i="96"/>
  <c r="R35" i="96"/>
  <c r="Y55" i="96" s="1"/>
  <c r="C35" i="96"/>
  <c r="R34" i="96"/>
  <c r="Y54" i="96" s="1"/>
  <c r="Q34" i="96"/>
  <c r="X54" i="96" s="1"/>
  <c r="C34" i="96"/>
  <c r="R31" i="96"/>
  <c r="Y57" i="96" s="1"/>
  <c r="C31" i="96"/>
  <c r="R30" i="96"/>
  <c r="Y56" i="96" s="1"/>
  <c r="Q30" i="96"/>
  <c r="X56" i="96" s="1"/>
  <c r="C30" i="96"/>
  <c r="H29" i="96"/>
  <c r="M25" i="96" s="1"/>
  <c r="R17" i="96" s="1"/>
  <c r="Y53" i="96" s="1"/>
  <c r="H28" i="96"/>
  <c r="M24" i="96" s="1"/>
  <c r="R16" i="96" s="1"/>
  <c r="Y52" i="96" s="1"/>
  <c r="C27" i="96"/>
  <c r="C26" i="96"/>
  <c r="L24" i="96"/>
  <c r="Q16" i="96" s="1"/>
  <c r="X52" i="96" s="1"/>
  <c r="C23" i="96"/>
  <c r="C22" i="96"/>
  <c r="H21" i="96"/>
  <c r="H20" i="96"/>
  <c r="G20" i="96"/>
  <c r="C19" i="96"/>
  <c r="C18" i="96"/>
  <c r="C15" i="96"/>
  <c r="C14" i="96"/>
  <c r="H13" i="96"/>
  <c r="M9" i="96" s="1"/>
  <c r="H12" i="96"/>
  <c r="M8" i="96" s="1"/>
  <c r="G12" i="96"/>
  <c r="L8" i="96" s="1"/>
  <c r="C11" i="96"/>
  <c r="C10" i="96"/>
  <c r="C7" i="96"/>
  <c r="C6" i="96"/>
  <c r="H5" i="96"/>
  <c r="H4" i="96"/>
  <c r="G4" i="96"/>
  <c r="C3" i="96"/>
  <c r="C2" i="96"/>
  <c r="I1" i="96"/>
  <c r="C63" i="95"/>
  <c r="C62" i="95"/>
  <c r="H61" i="95"/>
  <c r="M57" i="95" s="1"/>
  <c r="R49" i="95" s="1"/>
  <c r="Y33" i="95" s="1"/>
  <c r="Y51" i="95" s="1"/>
  <c r="H60" i="95"/>
  <c r="G60" i="95"/>
  <c r="C59" i="95"/>
  <c r="C58" i="95"/>
  <c r="M56" i="95"/>
  <c r="R48" i="95" s="1"/>
  <c r="Y32" i="95" s="1"/>
  <c r="Y50" i="95" s="1"/>
  <c r="L56" i="95"/>
  <c r="Q48" i="95" s="1"/>
  <c r="X32" i="95" s="1"/>
  <c r="X50" i="95" s="1"/>
  <c r="C55" i="95"/>
  <c r="C54" i="95"/>
  <c r="H53" i="95"/>
  <c r="H52" i="95"/>
  <c r="G52" i="95"/>
  <c r="C51" i="95"/>
  <c r="C50" i="95"/>
  <c r="C47" i="95"/>
  <c r="C46" i="95"/>
  <c r="H45" i="95"/>
  <c r="M41" i="95" s="1"/>
  <c r="H44" i="95"/>
  <c r="M40" i="95" s="1"/>
  <c r="G44" i="95"/>
  <c r="L40" i="95" s="1"/>
  <c r="C43" i="95"/>
  <c r="C42" i="95"/>
  <c r="C39" i="95"/>
  <c r="C38" i="95"/>
  <c r="H37" i="95"/>
  <c r="H36" i="95"/>
  <c r="G36" i="95"/>
  <c r="R35" i="95"/>
  <c r="Y55" i="95" s="1"/>
  <c r="C35" i="95"/>
  <c r="R34" i="95"/>
  <c r="Y54" i="95" s="1"/>
  <c r="Q34" i="95"/>
  <c r="X54" i="95" s="1"/>
  <c r="C34" i="95"/>
  <c r="R31" i="95"/>
  <c r="Y57" i="95" s="1"/>
  <c r="C31" i="95"/>
  <c r="R30" i="95"/>
  <c r="Y56" i="95" s="1"/>
  <c r="Q30" i="95"/>
  <c r="X56" i="95" s="1"/>
  <c r="C30" i="95"/>
  <c r="H29" i="95"/>
  <c r="M25" i="95" s="1"/>
  <c r="R17" i="95" s="1"/>
  <c r="Y53" i="95" s="1"/>
  <c r="H28" i="95"/>
  <c r="G28" i="95"/>
  <c r="C27" i="95"/>
  <c r="C26" i="95"/>
  <c r="M24" i="95"/>
  <c r="R16" i="95" s="1"/>
  <c r="Y52" i="95" s="1"/>
  <c r="L24" i="95"/>
  <c r="Q16" i="95" s="1"/>
  <c r="X52" i="95" s="1"/>
  <c r="C23" i="95"/>
  <c r="C22" i="95"/>
  <c r="H21" i="95"/>
  <c r="H20" i="95"/>
  <c r="G20" i="95"/>
  <c r="C19" i="95"/>
  <c r="C18" i="95"/>
  <c r="C15" i="95"/>
  <c r="C14" i="95"/>
  <c r="H13" i="95"/>
  <c r="M9" i="95" s="1"/>
  <c r="H12" i="95"/>
  <c r="G12" i="95"/>
  <c r="C11" i="95"/>
  <c r="C10" i="95"/>
  <c r="M8" i="95"/>
  <c r="L8" i="95"/>
  <c r="C7" i="95"/>
  <c r="C6" i="95"/>
  <c r="H5" i="95"/>
  <c r="H4" i="95"/>
  <c r="G4" i="95"/>
  <c r="C3" i="95"/>
  <c r="C2" i="95"/>
  <c r="I1" i="95"/>
  <c r="X52" i="100" l="1"/>
  <c r="Y53" i="100"/>
  <c r="Y52" i="100"/>
  <c r="X32" i="37"/>
  <c r="Q48" i="37"/>
  <c r="Q16" i="37"/>
  <c r="L56" i="37"/>
  <c r="L40" i="37"/>
  <c r="L8" i="37"/>
  <c r="G60" i="37"/>
  <c r="G52" i="37"/>
  <c r="G44" i="37"/>
  <c r="G36" i="37"/>
  <c r="G28" i="37"/>
  <c r="G20" i="37"/>
  <c r="G12" i="37"/>
  <c r="G4" i="37"/>
  <c r="I1" i="37" l="1"/>
  <c r="H5" i="37" l="1"/>
  <c r="C63" i="37" l="1"/>
  <c r="C62" i="37"/>
  <c r="C59" i="37"/>
  <c r="C58" i="37"/>
  <c r="C55" i="37"/>
  <c r="C54" i="37"/>
  <c r="C51" i="37"/>
  <c r="C50" i="37"/>
  <c r="C47" i="37"/>
  <c r="C46" i="37"/>
  <c r="C43" i="37"/>
  <c r="C42" i="37"/>
  <c r="C39" i="37"/>
  <c r="C38" i="37"/>
  <c r="C35" i="37"/>
  <c r="C34" i="37"/>
  <c r="C31" i="37"/>
  <c r="C30" i="37"/>
  <c r="C27" i="37"/>
  <c r="C26" i="37"/>
  <c r="C23" i="37"/>
  <c r="C22" i="37"/>
  <c r="C19" i="37"/>
  <c r="C18" i="37"/>
  <c r="C15" i="37"/>
  <c r="C14" i="37"/>
  <c r="C11" i="37"/>
  <c r="C10" i="37"/>
  <c r="C7" i="37"/>
  <c r="C6" i="37"/>
  <c r="C3" i="37"/>
  <c r="C2" i="37"/>
  <c r="H60" i="37" l="1"/>
  <c r="M56" i="37" s="1"/>
  <c r="R48" i="37" s="1"/>
  <c r="Y32" i="37" s="1"/>
  <c r="Y50" i="37" s="1"/>
  <c r="H61" i="37"/>
  <c r="M57" i="37" s="1"/>
  <c r="R49" i="37" s="1"/>
  <c r="Y33" i="37" s="1"/>
  <c r="Y51" i="37" s="1"/>
  <c r="H52" i="37"/>
  <c r="H53" i="37"/>
  <c r="X52" i="37"/>
  <c r="X50" i="37"/>
  <c r="H45" i="37"/>
  <c r="M41" i="37" s="1"/>
  <c r="H44" i="37"/>
  <c r="M40" i="37" s="1"/>
  <c r="H37" i="37"/>
  <c r="H36" i="37"/>
  <c r="R35" i="37"/>
  <c r="Y55" i="37" s="1"/>
  <c r="R34" i="37"/>
  <c r="Y54" i="37" s="1"/>
  <c r="Q34" i="37"/>
  <c r="X54" i="37" s="1"/>
  <c r="R31" i="37"/>
  <c r="Y57" i="37" s="1"/>
  <c r="R30" i="37"/>
  <c r="Y56" i="37" s="1"/>
  <c r="Q30" i="37"/>
  <c r="X56" i="37" s="1"/>
  <c r="H28" i="37"/>
  <c r="M24" i="37" s="1"/>
  <c r="R16" i="37" s="1"/>
  <c r="Y52" i="37" s="1"/>
  <c r="H29" i="37"/>
  <c r="M25" i="37" s="1"/>
  <c r="R17" i="37" s="1"/>
  <c r="Y53" i="37" s="1"/>
  <c r="L24" i="37"/>
  <c r="H21" i="37"/>
  <c r="H20" i="37"/>
  <c r="H13" i="37"/>
  <c r="M9" i="37" s="1"/>
  <c r="H12" i="37"/>
  <c r="M8" i="37" s="1"/>
  <c r="H4" i="37"/>
</calcChain>
</file>

<file path=xl/comments1.xml><?xml version="1.0" encoding="utf-8"?>
<comments xmlns="http://schemas.openxmlformats.org/spreadsheetml/2006/main">
  <authors>
    <author>Laptop</author>
  </authors>
  <commentList>
    <comment ref="I8" authorId="0" shapeId="0">
      <text>
        <r>
          <rPr>
            <b/>
            <sz val="9"/>
            <color indexed="81"/>
            <rFont val="Tahoma"/>
            <family val="2"/>
            <charset val="238"/>
          </rPr>
          <t xml:space="preserve">Laptop:
II  - 3pkt
iV - 1 pkt
</t>
        </r>
      </text>
    </comment>
    <comment ref="D27" authorId="0" shapeId="0">
      <text>
        <r>
          <rPr>
            <b/>
            <sz val="9"/>
            <color indexed="81"/>
            <rFont val="Tahoma"/>
            <family val="2"/>
            <charset val="238"/>
          </rPr>
          <t>Laptop:</t>
        </r>
        <r>
          <rPr>
            <sz val="9"/>
            <color indexed="81"/>
            <rFont val="Tahoma"/>
            <family val="2"/>
            <charset val="238"/>
          </rPr>
          <t xml:space="preserve">
1 miejsce
2 miejsce
</t>
        </r>
      </text>
    </comment>
    <comment ref="G32" authorId="0" shapeId="0">
      <text>
        <r>
          <rPr>
            <b/>
            <sz val="9"/>
            <color indexed="81"/>
            <rFont val="Tahoma"/>
            <family val="2"/>
            <charset val="238"/>
          </rPr>
          <t>Laptop:</t>
        </r>
        <r>
          <rPr>
            <sz val="9"/>
            <color indexed="81"/>
            <rFont val="Tahoma"/>
            <family val="2"/>
            <charset val="238"/>
          </rPr>
          <t xml:space="preserve">
2 miejsca
</t>
        </r>
      </text>
    </comment>
  </commentList>
</comments>
</file>

<file path=xl/comments2.xml><?xml version="1.0" encoding="utf-8"?>
<comments xmlns="http://schemas.openxmlformats.org/spreadsheetml/2006/main">
  <authors>
    <author>Laptop</author>
  </authors>
  <commentList>
    <comment ref="AC4" authorId="0" shapeId="0">
      <text>
        <r>
          <rPr>
            <b/>
            <sz val="9"/>
            <color indexed="81"/>
            <rFont val="Tahoma"/>
            <charset val="1"/>
          </rPr>
          <t>Laptop:</t>
        </r>
        <r>
          <rPr>
            <sz val="9"/>
            <color indexed="81"/>
            <rFont val="Tahoma"/>
            <charset val="1"/>
          </rPr>
          <t xml:space="preserve">
SUPER FIGHT</t>
        </r>
      </text>
    </comment>
  </commentList>
</comments>
</file>

<file path=xl/comments3.xml><?xml version="1.0" encoding="utf-8"?>
<comments xmlns="http://schemas.openxmlformats.org/spreadsheetml/2006/main">
  <authors>
    <author>Laptop</author>
  </authors>
  <commentList>
    <comment ref="AC31" authorId="0" shapeId="0">
      <text>
        <r>
          <rPr>
            <b/>
            <sz val="9"/>
            <color indexed="81"/>
            <rFont val="Tahoma"/>
            <charset val="1"/>
          </rPr>
          <t>Laptop:</t>
        </r>
        <r>
          <rPr>
            <sz val="9"/>
            <color indexed="81"/>
            <rFont val="Tahoma"/>
            <charset val="1"/>
          </rPr>
          <t xml:space="preserve">
SUPER FIGHT</t>
        </r>
      </text>
    </comment>
  </commentList>
</comments>
</file>

<file path=xl/sharedStrings.xml><?xml version="1.0" encoding="utf-8"?>
<sst xmlns="http://schemas.openxmlformats.org/spreadsheetml/2006/main" count="2238" uniqueCount="324">
  <si>
    <t>NR WALKI</t>
  </si>
  <si>
    <t>WALKA O III MIEJSCE</t>
  </si>
  <si>
    <t>I MIEJSCE</t>
  </si>
  <si>
    <t>II MIEJSCE</t>
  </si>
  <si>
    <t>III MIEJSCE</t>
  </si>
  <si>
    <t>IV MIEJSCE</t>
  </si>
  <si>
    <t>NR ZAWODNIKA</t>
  </si>
  <si>
    <t>IMIĘ I NAZWISKO</t>
  </si>
  <si>
    <t>KLUB</t>
  </si>
  <si>
    <t>NR WALKI:</t>
  </si>
  <si>
    <t>LICZBA PKT</t>
  </si>
  <si>
    <t>PŁEĆ (K/M)</t>
  </si>
  <si>
    <t>ROCZNIK</t>
  </si>
  <si>
    <t>WAGA</t>
  </si>
  <si>
    <t>KUMITE</t>
  </si>
  <si>
    <t>WĄBRZESKI KLUB SPORTÓW I SZTUK WALKI</t>
  </si>
  <si>
    <t>TORUŃSKI KLUB KARATE KYOKUSHIN</t>
  </si>
  <si>
    <t>BYDGOSKA SZKOŁA KYOKUSHIN KARATE</t>
  </si>
  <si>
    <t>KLUB SPORTÓW I SZTUK WALK W TURKU</t>
  </si>
  <si>
    <t>JAWORZNICKI KLUB KARATE</t>
  </si>
  <si>
    <t>KLUB SZTUK WALK GARYU KROSNO</t>
  </si>
  <si>
    <t>-</t>
  </si>
  <si>
    <t>X</t>
  </si>
  <si>
    <t>1,5min</t>
  </si>
  <si>
    <t>CZAS DOGRYWKI</t>
  </si>
  <si>
    <t>1,0min</t>
  </si>
  <si>
    <t>HOGO - KASK Z KRATKĄ</t>
  </si>
  <si>
    <t xml:space="preserve">CZAS WALKI </t>
  </si>
  <si>
    <t xml:space="preserve">MATA - </t>
  </si>
  <si>
    <t>ZWYCIĘZCA</t>
  </si>
  <si>
    <t>PŁATEK IGOR</t>
  </si>
  <si>
    <t>CHEŁMIŃSKI KLUB KYOKUSHIN KARATE</t>
  </si>
  <si>
    <t>M</t>
  </si>
  <si>
    <t>NIE</t>
  </si>
  <si>
    <t>LONSER KINGA</t>
  </si>
  <si>
    <t>K</t>
  </si>
  <si>
    <t>CHMIELECKI ŁUKASZ</t>
  </si>
  <si>
    <t>TAK</t>
  </si>
  <si>
    <t>MODZELEWSKI OSKAR</t>
  </si>
  <si>
    <t>JAKUBOWSKI BARTOSZ</t>
  </si>
  <si>
    <t>MOSKAL ADRIAN</t>
  </si>
  <si>
    <t>JAKUBOWSKI PATRYK</t>
  </si>
  <si>
    <t>KULIGOWSKA KLAUDIA</t>
  </si>
  <si>
    <t>SAMURAI SPIRIT DOJO CHEŁMŻA</t>
  </si>
  <si>
    <t>BOLECHOWICZ BARTOSZ</t>
  </si>
  <si>
    <t>CHOJNACKA WERONIKA</t>
  </si>
  <si>
    <t>ŁOBOCKA MILENA</t>
  </si>
  <si>
    <t>x</t>
  </si>
  <si>
    <t>KRYKWIŃSKA WIKTORIA</t>
  </si>
  <si>
    <t>KLUB KARATE KYOKUSHIN KALISZ POMORSKI</t>
  </si>
  <si>
    <t>PAŁKA CYPRIAN</t>
  </si>
  <si>
    <t>SŁOMIŃSKI KACPER</t>
  </si>
  <si>
    <t>GŁUSZYCKI KLUB KARATE KYOKUSHIN</t>
  </si>
  <si>
    <t>WARSZCZUK BARTOSZ</t>
  </si>
  <si>
    <t>PROROK SZYMON</t>
  </si>
  <si>
    <t>MAREK KLAUDIA</t>
  </si>
  <si>
    <t>LEŚ MAJA</t>
  </si>
  <si>
    <t>ŚMIGIELSKA JULIA</t>
  </si>
  <si>
    <t>GOLUBSKO-DOBRZYŃSKI KKK</t>
  </si>
  <si>
    <t>SUŁECKA JULIA</t>
  </si>
  <si>
    <t>MAZANOWSKI ARTUR</t>
  </si>
  <si>
    <t>KOZERSKI JAKUB</t>
  </si>
  <si>
    <t>ZGLENICKI ARTUR</t>
  </si>
  <si>
    <t>KOŃCZALSKI FILIP</t>
  </si>
  <si>
    <t>PYSZKO KRZYSZTOF</t>
  </si>
  <si>
    <t>TABOR KRZYSZTOF</t>
  </si>
  <si>
    <t>BĄK GRACJAN</t>
  </si>
  <si>
    <t>GÓRAL SZYMON</t>
  </si>
  <si>
    <t>FRANCIK ADRIAN</t>
  </si>
  <si>
    <t>PŁUSA NATALIA</t>
  </si>
  <si>
    <t>SOBCZAK PRZEMYSŁAW</t>
  </si>
  <si>
    <t>KALISKI KLUB KYOKUSHINKAN KARATE DAVID CLUB</t>
  </si>
  <si>
    <t>MATEUSZ MADEJSKI</t>
  </si>
  <si>
    <t>PAULINA STASZAK</t>
  </si>
  <si>
    <t>OLIWIA KOLUDA</t>
  </si>
  <si>
    <t>NOWICKI  BARTOSZ</t>
  </si>
  <si>
    <t>CIEŚLAK PATRYCJA</t>
  </si>
  <si>
    <t>KALISKI KLUB SHINKYOKUSHIN KARATE – PODOLSKI DOJO</t>
  </si>
  <si>
    <t>KAZIMIERCZAK PAULINA</t>
  </si>
  <si>
    <t>KRYGIEL KAMILA</t>
  </si>
  <si>
    <t>JAŚKOWSKA KATARZYNA</t>
  </si>
  <si>
    <t>KIELECKI KLUB KARATE KYOKUSHIN KORONEA</t>
  </si>
  <si>
    <t>SĘKOWSKI KSAWERY</t>
  </si>
  <si>
    <t>NAPOROWSKI DANIEL</t>
  </si>
  <si>
    <t>WITKOWSKI ALEKSANDER</t>
  </si>
  <si>
    <t>KOSiR KOBIERZYCE</t>
  </si>
  <si>
    <t>WEŁPA BARTŁOMIEJ</t>
  </si>
  <si>
    <t>MACHOŃ HUBERT</t>
  </si>
  <si>
    <t>KOPIJ MARCEL</t>
  </si>
  <si>
    <t>DEREJCZYK KONRAD</t>
  </si>
  <si>
    <t>KISZEWSKI JAKUB</t>
  </si>
  <si>
    <t>KORŁUB PIOTR</t>
  </si>
  <si>
    <t>WASIELEWSKI KAROL</t>
  </si>
  <si>
    <t>FLIS JAKUB</t>
  </si>
  <si>
    <t>ZDANOWICZ LIDIA</t>
  </si>
  <si>
    <t>KURZĄTKOWSKA OLIWIA</t>
  </si>
  <si>
    <t>WARMUŁA  MARYSIA</t>
  </si>
  <si>
    <t>KÜHN JULIA</t>
  </si>
  <si>
    <t>NOWAK  WERONIKA</t>
  </si>
  <si>
    <t>ZAJĄC  DARIA</t>
  </si>
  <si>
    <t>ŚMIAŁKOWSKA  AGNIESZKA</t>
  </si>
  <si>
    <t>STASZEWSKA OLIWIA</t>
  </si>
  <si>
    <t>SMOLEŃ KALINA</t>
  </si>
  <si>
    <t>SMYKA  DAWID</t>
  </si>
  <si>
    <t>SMYKA  OLGIERD</t>
  </si>
  <si>
    <t>MAKULSKI WIKTOR</t>
  </si>
  <si>
    <t>CHARZEWSKI PIOTR</t>
  </si>
  <si>
    <t>DYNOWSKI WOJCIECH</t>
  </si>
  <si>
    <t>WOLSKI RADOSŁAW</t>
  </si>
  <si>
    <t>RZESZUTEK ADRIAN</t>
  </si>
  <si>
    <t>SZCZEPAŃSKI GABRIEL</t>
  </si>
  <si>
    <t>LEGNICKI KLUB KARATE SHINKYOKUSHIN</t>
  </si>
  <si>
    <t>BRODOWSKI PIOTR</t>
  </si>
  <si>
    <t>MKKS SAIHA</t>
  </si>
  <si>
    <t>CIEJKA JACEK</t>
  </si>
  <si>
    <t>KIEREPKA AMELIA</t>
  </si>
  <si>
    <t>ŁOBODA KLAUDIA</t>
  </si>
  <si>
    <t>PACZYŃSKA NATALIA</t>
  </si>
  <si>
    <t>PŁOTNIKIEWICZ LAURA</t>
  </si>
  <si>
    <t>KRAWCZYK  KACPER</t>
  </si>
  <si>
    <t>KROSTA JUSTYNA</t>
  </si>
  <si>
    <t>JANKOWSKA ALEKSANDRA</t>
  </si>
  <si>
    <t xml:space="preserve"> POLKOWICKI KLUB KYOKUSHIN-KAN KARATE-DO</t>
  </si>
  <si>
    <t>FREGIEL ELWIRA</t>
  </si>
  <si>
    <t>„SAIHA” STOWARZYSZENIE KARATE KYOKUSHINKAI –IFK W PRZEMYŚLU</t>
  </si>
  <si>
    <t>KŁODNICKA MIŁKA</t>
  </si>
  <si>
    <t>RAION RADOM</t>
  </si>
  <si>
    <t>MALMON OLIWIA</t>
  </si>
  <si>
    <t>DWORAK NATALIA</t>
  </si>
  <si>
    <t>DWORAK MARTYNA</t>
  </si>
  <si>
    <t>KORYCKA OLIWIA</t>
  </si>
  <si>
    <t>SKOBEL JAN</t>
  </si>
  <si>
    <t>SANDOMIERSKI KLUB KARATE</t>
  </si>
  <si>
    <t>SIERANT KRZYSZTOF</t>
  </si>
  <si>
    <t>ANIOŁ MICHAŁ</t>
  </si>
  <si>
    <t>SEIDO KARATE KĘTY</t>
  </si>
  <si>
    <t>LUBAŃSKI MARCIN</t>
  </si>
  <si>
    <t>KACZMARCZYK JAN</t>
  </si>
  <si>
    <t>PANEK DOMINIK</t>
  </si>
  <si>
    <t>SEWERYN JULIA</t>
  </si>
  <si>
    <t>STARACHOWICK KLUB KARATE KYOKUSHIN</t>
  </si>
  <si>
    <t>PACEK ZUZANNA</t>
  </si>
  <si>
    <t>OŻÓG  KAROL</t>
  </si>
  <si>
    <t>PRZYGODZKA PATRYCJA</t>
  </si>
  <si>
    <t>SKKK MUSHIN</t>
  </si>
  <si>
    <t>MARUSZCZYK ROBERT</t>
  </si>
  <si>
    <t>ŚLĄSKI KLUB KARATE I KICK-BOXINGU LUBSZA</t>
  </si>
  <si>
    <t>MAŁYSA BARTOSZ</t>
  </si>
  <si>
    <t>KOPCIK ŁUKASZ</t>
  </si>
  <si>
    <t>SWATEK OLIVER</t>
  </si>
  <si>
    <t>BEDNAREK MATEUSZ</t>
  </si>
  <si>
    <t>MACHWITZ MATEUSZ</t>
  </si>
  <si>
    <t>ROBOK ERYK</t>
  </si>
  <si>
    <t>TYRAŁA ERYK</t>
  </si>
  <si>
    <t>POĆWIARDOWSKA OLIWIA</t>
  </si>
  <si>
    <t>KLUB SPORTOWY "WDA" SEKCJA KYOKUSHIN KARATE</t>
  </si>
  <si>
    <t>GRZESZCZAK NADIA</t>
  </si>
  <si>
    <t>JARUSZEWSKA MAJA</t>
  </si>
  <si>
    <t>GRZESZCZAK IGOR</t>
  </si>
  <si>
    <t>DZIECIĄTKOWSKA LENA</t>
  </si>
  <si>
    <t>BĘDKOWSKA PATRYCJA</t>
  </si>
  <si>
    <t>WAWRZYNIAK FILIP</t>
  </si>
  <si>
    <t>STANISŁAWSKA  JULITA</t>
  </si>
  <si>
    <t>WILCZYŃSKI WIKTOR</t>
  </si>
  <si>
    <t>NOWAK KAMIL</t>
  </si>
  <si>
    <t>KONEFAŁ  FILIP</t>
  </si>
  <si>
    <t>ROSIAK MARCEL</t>
  </si>
  <si>
    <t>KACZMAREK ARTUR</t>
  </si>
  <si>
    <t>KUDLIŃSKA AGATA</t>
  </si>
  <si>
    <t>PIECHOTA  NORBERT</t>
  </si>
  <si>
    <t>WASILEWSKI HUBERT</t>
  </si>
  <si>
    <t>TAk</t>
  </si>
  <si>
    <t>DYTKOWICZ PAWEŁ</t>
  </si>
  <si>
    <t>MIKOSIK WERONIKA</t>
  </si>
  <si>
    <t>KOLENDA GABRIELA</t>
  </si>
  <si>
    <t>SKIERSKI GABRIEL</t>
  </si>
  <si>
    <t>GRZEŚKIEWICZ KACPER</t>
  </si>
  <si>
    <t>BILKOWSKI DOMINIK</t>
  </si>
  <si>
    <t>DOBIECKI PATRYK</t>
  </si>
  <si>
    <t>KOLENDA ADRIANNA</t>
  </si>
  <si>
    <t>LIGĘZA MARTA</t>
  </si>
  <si>
    <t>SOCHA  ZUZANNA</t>
  </si>
  <si>
    <t>RYTEL MARCELINA</t>
  </si>
  <si>
    <t>BASAK KRYSTIAN</t>
  </si>
  <si>
    <t>OSKWAREK  PAWEŁ</t>
  </si>
  <si>
    <t>KRASOWIAK MIKOŁAJ</t>
  </si>
  <si>
    <t>STACHULAK JAKLUB</t>
  </si>
  <si>
    <t>KIEPE JONASZ</t>
  </si>
  <si>
    <t>WÓJCIAK  KAMILA</t>
  </si>
  <si>
    <t>GRU-KO</t>
  </si>
  <si>
    <t>BRYLAK  ALEKSANDRA</t>
  </si>
  <si>
    <t>WRÓBEL  JAKUB</t>
  </si>
  <si>
    <t>WRÓBEL  BARTŁOMIEJ</t>
  </si>
  <si>
    <t>PIŁAT MIKOŁAJ</t>
  </si>
  <si>
    <t>ŚWINOUJSKI KLUB KARATE KYOKUSHIN</t>
  </si>
  <si>
    <t>WINOWICZ PAWEŁ</t>
  </si>
  <si>
    <t>PRANIEWICZ MAGDALENA</t>
  </si>
  <si>
    <t>POZNAŃSKI KLUB KYOKUSHIN KARATE</t>
  </si>
  <si>
    <t>KAŹMIERCZAK OLIWIA</t>
  </si>
  <si>
    <t>KRUSZYŃSKA ALEKSANDRA</t>
  </si>
  <si>
    <t>KACZMAREK MONIKA</t>
  </si>
  <si>
    <t>CHMUT ANASTASIA</t>
  </si>
  <si>
    <t>PIEPRZYK PIOTR</t>
  </si>
  <si>
    <t>OLEJNIK MIKOŁAJ</t>
  </si>
  <si>
    <t>PUCZKARSKI FRANCISZEK</t>
  </si>
  <si>
    <t>JANIAK MAURYCY</t>
  </si>
  <si>
    <t>SANGER ADRIANNA</t>
  </si>
  <si>
    <t>ŻELAZEK JULIA</t>
  </si>
  <si>
    <t>NOWAK PATRYK</t>
  </si>
  <si>
    <t>SUCHODOLSKI IGOR</t>
  </si>
  <si>
    <t>PASŁAWSKA ROKSANA</t>
  </si>
  <si>
    <t>GKKK</t>
  </si>
  <si>
    <t>SZTANDARSKA MARTA</t>
  </si>
  <si>
    <t>SZUMSKA JULIA</t>
  </si>
  <si>
    <t>JĘDRZEJEWSKI DOMICJAN</t>
  </si>
  <si>
    <t>DARDZIŃSKI SZYMON</t>
  </si>
  <si>
    <t>LINAK  OSKAR</t>
  </si>
  <si>
    <t>LINAK  OLAF</t>
  </si>
  <si>
    <t>WYSZECKA ZUZANNA</t>
  </si>
  <si>
    <t>KOŚCIERSKI KLUB KYOKUSHIN KARATE</t>
  </si>
  <si>
    <t>WAJER KAROLINA</t>
  </si>
  <si>
    <t>CZAPIEWSKA AMELIA</t>
  </si>
  <si>
    <t>KAMIŃSKA ANNA</t>
  </si>
  <si>
    <t>SOSNÓWKA MATEUSZ</t>
  </si>
  <si>
    <t>NAWROT MARTYNA</t>
  </si>
  <si>
    <t>KOSZAŁKA KAMILA</t>
  </si>
  <si>
    <t>WYSZECKI JAKUB</t>
  </si>
  <si>
    <t>MIĘDZYZDROJSKI KLUB SPORTOWY BUSHIDO</t>
  </si>
  <si>
    <t>DOMITRZ KACPER</t>
  </si>
  <si>
    <t>CHARÓW WIOLETA</t>
  </si>
  <si>
    <t>WOLIŃSKI KLUB KARATE KYOKUSHIN</t>
  </si>
  <si>
    <t>BINKOWKSA ZUZANNA</t>
  </si>
  <si>
    <t>SŁAWECKA MAJA</t>
  </si>
  <si>
    <t>NIEJADLIK OLIWIA</t>
  </si>
  <si>
    <t>MOWIŃSKA ZUZANNA</t>
  </si>
  <si>
    <t>DOMIN MACIEJ</t>
  </si>
  <si>
    <t>SZYMAŃSKI BŁAŻEJ</t>
  </si>
  <si>
    <t>OKRUCIŃSKI FRANCISZEK</t>
  </si>
  <si>
    <t>PŁOMIŃSKI GRZEGORZ</t>
  </si>
  <si>
    <t>CZOŁGOWSKI KACPER</t>
  </si>
  <si>
    <t>GERTCHEN JAN</t>
  </si>
  <si>
    <t>KLUB WALKI WASHI ZŁOCIENIEC</t>
  </si>
  <si>
    <t>KUSZMAR DAWID</t>
  </si>
  <si>
    <t>PRZYBYSZEWSKA INEZ</t>
  </si>
  <si>
    <t>KLUB KARATE KYOKUSHIN W SOLCU KUJAWSKIM</t>
  </si>
  <si>
    <t>DĄBROWSKA NINA</t>
  </si>
  <si>
    <t>BAMBROWICZ  NATALIA</t>
  </si>
  <si>
    <t>FRĄTCZAK NADIA</t>
  </si>
  <si>
    <t>WIERZBOWSKA ALEKSANDRA</t>
  </si>
  <si>
    <t>ANUSZKIEWICZ ALEKSANDER</t>
  </si>
  <si>
    <t>SZWED  MATEUSZ</t>
  </si>
  <si>
    <t>ŁOJEWSKI JAKUB</t>
  </si>
  <si>
    <t>kask bez kraty, ochraniacze elastyczne goleń/stopa i napięstniki, suspensoria</t>
  </si>
  <si>
    <t>1,0 min</t>
  </si>
  <si>
    <t>2,0 min</t>
  </si>
  <si>
    <t>1,5 min</t>
  </si>
  <si>
    <t>kask z kratką, ochraniacze elastyczne goleń/stopa i napięstniki, suspensoria</t>
  </si>
  <si>
    <t>M.P.J. KATEGORIA</t>
  </si>
  <si>
    <t>kask bez kraty, ochraniacze elastyczne goleń/stopa i napięstniki, ochraniacze biustu - typu koszulka, miseczki nie połączone ze sobą</t>
  </si>
  <si>
    <t>kask z kratką, ochraniacze elastyczne goleń/stopa i napięstniki, ochraniacze biustu - typu koszulka, miseczki nie połączone ze sobą</t>
  </si>
  <si>
    <t>MATA</t>
  </si>
  <si>
    <t>STACHURA  DAWID</t>
  </si>
  <si>
    <t>PIEPRZYCA  ALEKSANDRA</t>
  </si>
  <si>
    <t>NIEPOŁOMICKI KLUB SHINKYOKUSHIN</t>
  </si>
  <si>
    <t>CENDA  JULIA</t>
  </si>
  <si>
    <t>FRYCA  LUKASZ</t>
  </si>
  <si>
    <t>WYKA MICHAŁ</t>
  </si>
  <si>
    <t>KOLCZAK KACPER</t>
  </si>
  <si>
    <t>RAK FRANCESCO</t>
  </si>
  <si>
    <t>JAKUBOWSKI KACPER</t>
  </si>
  <si>
    <t>RUDNICKI OLIWER</t>
  </si>
  <si>
    <t>STARCZEWSKA MARTYNA</t>
  </si>
  <si>
    <t>BIAŁY LEW DOJO JELENIA GÓRA</t>
  </si>
  <si>
    <t>GÓRSKA OLGA</t>
  </si>
  <si>
    <t>WŁODARCZYK PAULINA</t>
  </si>
  <si>
    <t>PAŁKA PAULA</t>
  </si>
  <si>
    <t>WYSOCKI JOSHUA</t>
  </si>
  <si>
    <t>ŚLUSARSKI REMIGIUSZ</t>
  </si>
  <si>
    <t>A</t>
  </si>
  <si>
    <t>C</t>
  </si>
  <si>
    <t>,</t>
  </si>
  <si>
    <t>B</t>
  </si>
  <si>
    <t xml:space="preserve"> B</t>
  </si>
  <si>
    <t>1a</t>
  </si>
  <si>
    <t>3A</t>
  </si>
  <si>
    <t>CHŁOPCY</t>
  </si>
  <si>
    <t>DZIEWCZĘTA</t>
  </si>
  <si>
    <t>KATEGORIA ROCZNIK 1999-2000</t>
  </si>
  <si>
    <r>
      <t xml:space="preserve">KATEGORIA ROCZNIK 2005 I MŁODSI </t>
    </r>
    <r>
      <rPr>
        <b/>
        <sz val="11"/>
        <color rgb="FF000000"/>
        <rFont val="Czcionka tekstu podstawowego"/>
        <charset val="238"/>
      </rPr>
      <t>CHŁOPCY</t>
    </r>
  </si>
  <si>
    <r>
      <t xml:space="preserve">KATEGORIA ROCZNIK 2005 I MŁODSI </t>
    </r>
    <r>
      <rPr>
        <b/>
        <sz val="11"/>
        <color rgb="FF000000"/>
        <rFont val="Czcionka tekstu podstawowego"/>
        <charset val="238"/>
      </rPr>
      <t>DZIEWCZĘTA</t>
    </r>
  </si>
  <si>
    <r>
      <t xml:space="preserve">KATEGORIA ROCZNIK 2003-2004 </t>
    </r>
    <r>
      <rPr>
        <b/>
        <sz val="11"/>
        <color rgb="FF000000"/>
        <rFont val="Czcionka tekstu podstawowego"/>
        <charset val="238"/>
      </rPr>
      <t>CHŁOPCY</t>
    </r>
  </si>
  <si>
    <r>
      <t xml:space="preserve">KATEGORIA ROCZNIK 2003-2004 </t>
    </r>
    <r>
      <rPr>
        <b/>
        <sz val="11"/>
        <color rgb="FF000000"/>
        <rFont val="Czcionka tekstu podstawowego"/>
        <charset val="238"/>
      </rPr>
      <t>DZIEWCZĘTA</t>
    </r>
  </si>
  <si>
    <r>
      <t xml:space="preserve">KATEGORIA ROCZNIK 2001-2002 </t>
    </r>
    <r>
      <rPr>
        <b/>
        <sz val="11"/>
        <color rgb="FF000000"/>
        <rFont val="Czcionka tekstu podstawowego"/>
        <charset val="238"/>
      </rPr>
      <t>CHŁOPCY</t>
    </r>
  </si>
  <si>
    <r>
      <t xml:space="preserve">KATEGORIA ROCZNIK 2001-2002 </t>
    </r>
    <r>
      <rPr>
        <b/>
        <sz val="11"/>
        <color rgb="FF000000"/>
        <rFont val="Czcionka tekstu podstawowego"/>
        <charset val="238"/>
      </rPr>
      <t>DZIEWCZĘTA</t>
    </r>
  </si>
  <si>
    <r>
      <t xml:space="preserve">KATEGORIA ROCZNIK 1999-2000 </t>
    </r>
    <r>
      <rPr>
        <b/>
        <sz val="11"/>
        <color rgb="FF000000"/>
        <rFont val="Czcionka tekstu podstawowego"/>
        <charset val="238"/>
      </rPr>
      <t>CHŁOPCY</t>
    </r>
  </si>
  <si>
    <r>
      <t xml:space="preserve">KATEGORIA ROCZNIK 1999-2000 </t>
    </r>
    <r>
      <rPr>
        <b/>
        <sz val="11"/>
        <color rgb="FF000000"/>
        <rFont val="Czcionka tekstu podstawowego"/>
        <charset val="238"/>
      </rPr>
      <t>DZIEWCZĘTA</t>
    </r>
  </si>
  <si>
    <t>RAZEM</t>
  </si>
  <si>
    <t>MIEJSCIE</t>
  </si>
  <si>
    <t>STARACHOWICKI KLUB KARATE KYOKUSHIN</t>
  </si>
  <si>
    <t>KATA WYNIKI DRUŻOWONOWE</t>
  </si>
  <si>
    <t>i miejsce</t>
  </si>
  <si>
    <t>ii miejsce</t>
  </si>
  <si>
    <t>iii miejsce</t>
  </si>
  <si>
    <t>IV miejsce</t>
  </si>
  <si>
    <t>PKT</t>
  </si>
  <si>
    <t>MIEJSCE</t>
  </si>
  <si>
    <t>LP</t>
  </si>
  <si>
    <t>5 miejsce</t>
  </si>
  <si>
    <t>8 miejsce</t>
  </si>
  <si>
    <t>9 miejsce</t>
  </si>
  <si>
    <t>10 miejsce</t>
  </si>
  <si>
    <t>12 miejsce</t>
  </si>
  <si>
    <t>14 miejsce</t>
  </si>
  <si>
    <t>19 miejsce</t>
  </si>
  <si>
    <t>22 miejsce</t>
  </si>
  <si>
    <t>23 miejsce</t>
  </si>
  <si>
    <t>24 miejsce</t>
  </si>
  <si>
    <t>25 miejsce</t>
  </si>
  <si>
    <t>26 miejsce</t>
  </si>
  <si>
    <t>27 miejsce</t>
  </si>
  <si>
    <t>28 miejsce</t>
  </si>
  <si>
    <t>29 miejsce</t>
  </si>
  <si>
    <t>30 miejsce</t>
  </si>
  <si>
    <t>19miejsce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</si>
</sst>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quot; &quot;[$zł-415];[Red]&quot;-&quot;#,##0.00&quot; &quot;[$zł-415]"/>
    <numFmt numFmtId="165" formatCode="[$-415]General"/>
    <numFmt numFmtId="166" formatCode="[$-415]0"/>
  </numFmts>
  <fonts count="37">
    <font>
      <sz val="11"/>
      <color rgb="FF000000"/>
      <name val="Czcionka tekstu podstawowego"/>
      <charset val="238"/>
    </font>
    <font>
      <b/>
      <i/>
      <sz val="16"/>
      <color rgb="FF000000"/>
      <name val="Czcionka tekstu podstawowego"/>
      <charset val="238"/>
    </font>
    <font>
      <b/>
      <i/>
      <u/>
      <sz val="11"/>
      <color rgb="FF000000"/>
      <name val="Czcionka tekstu podstawowego"/>
      <charset val="238"/>
    </font>
    <font>
      <b/>
      <sz val="26"/>
      <color rgb="FF000000"/>
      <name val="Czcionka tekstu podstawowego"/>
      <charset val="238"/>
    </font>
    <font>
      <sz val="20"/>
      <color rgb="FF000000"/>
      <name val="Czcionka tekstu podstawowego"/>
      <charset val="238"/>
    </font>
    <font>
      <b/>
      <sz val="20"/>
      <color rgb="FF000000"/>
      <name val="Czcionka tekstu podstawowego"/>
      <charset val="238"/>
    </font>
    <font>
      <b/>
      <sz val="24"/>
      <color rgb="FF000000"/>
      <name val="Czcionka tekstu podstawowego"/>
      <charset val="238"/>
    </font>
    <font>
      <sz val="24"/>
      <color rgb="FF000000"/>
      <name val="Czcionka tekstu podstawowego"/>
      <charset val="238"/>
    </font>
    <font>
      <sz val="26"/>
      <color rgb="FF000000"/>
      <name val="Czcionka tekstu podstawowego"/>
      <charset val="238"/>
    </font>
    <font>
      <sz val="26"/>
      <color rgb="FFFF0000"/>
      <name val="Czcionka tekstu podstawowego"/>
      <charset val="238"/>
    </font>
    <font>
      <b/>
      <sz val="26"/>
      <color rgb="FFFF0000"/>
      <name val="Czcionka tekstu podstawowego"/>
      <charset val="238"/>
    </font>
    <font>
      <sz val="48"/>
      <color rgb="FF000000"/>
      <name val="Czcionka tekstu podstawowego"/>
      <charset val="238"/>
    </font>
    <font>
      <b/>
      <sz val="48"/>
      <color rgb="FF000000"/>
      <name val="Czcionka tekstu podstawowego"/>
      <charset val="238"/>
    </font>
    <font>
      <sz val="11"/>
      <color rgb="FF000000"/>
      <name val="Czcionka tekstu podstawowego"/>
      <charset val="238"/>
    </font>
    <font>
      <sz val="11"/>
      <color theme="1"/>
      <name val="Arial"/>
      <family val="2"/>
      <charset val="238"/>
    </font>
    <font>
      <b/>
      <i/>
      <sz val="16"/>
      <color theme="1"/>
      <name val="Arial"/>
      <family val="2"/>
      <charset val="238"/>
    </font>
    <font>
      <b/>
      <i/>
      <u/>
      <sz val="11"/>
      <color theme="1"/>
      <name val="Arial"/>
      <family val="2"/>
      <charset val="238"/>
    </font>
    <font>
      <sz val="12"/>
      <color rgb="FF000000"/>
      <name val="Arial"/>
      <family val="2"/>
      <charset val="238"/>
    </font>
    <font>
      <b/>
      <sz val="13.5"/>
      <color rgb="FF000000"/>
      <name val="Arial"/>
      <family val="2"/>
      <charset val="238"/>
    </font>
    <font>
      <sz val="14"/>
      <color rgb="FF000000"/>
      <name val="Czcionka tekstu podstawowego"/>
      <charset val="238"/>
    </font>
    <font>
      <sz val="12"/>
      <color rgb="FF000000"/>
      <name val="Arial CE"/>
      <charset val="238"/>
    </font>
    <font>
      <b/>
      <sz val="48"/>
      <color rgb="FFFF0000"/>
      <name val="Czcionka tekstu podstawowego"/>
      <charset val="238"/>
    </font>
    <font>
      <b/>
      <sz val="14"/>
      <color rgb="FF000000"/>
      <name val="Czcionka tekstu podstawowego"/>
      <charset val="238"/>
    </font>
    <font>
      <sz val="12"/>
      <color rgb="FF000000"/>
      <name val="Arial CE1"/>
      <charset val="238"/>
    </font>
    <font>
      <sz val="22"/>
      <color rgb="FF000000"/>
      <name val="Czcionka tekstu podstawowego"/>
      <charset val="238"/>
    </font>
    <font>
      <sz val="26"/>
      <color theme="1"/>
      <name val="Czcionka tekstu podstawowego"/>
      <charset val="238"/>
    </font>
    <font>
      <sz val="11"/>
      <color rgb="FF000000"/>
      <name val="Calibri"/>
      <family val="2"/>
      <charset val="238"/>
    </font>
    <font>
      <b/>
      <sz val="22"/>
      <color rgb="FF000000"/>
      <name val="Calibri"/>
      <family val="2"/>
      <charset val="238"/>
    </font>
    <font>
      <b/>
      <i/>
      <sz val="20"/>
      <color rgb="FF000000"/>
      <name val="Calibri"/>
      <family val="2"/>
      <charset val="238"/>
    </font>
    <font>
      <b/>
      <sz val="12"/>
      <color rgb="FF000000"/>
      <name val="Arial1"/>
      <charset val="238"/>
    </font>
    <font>
      <sz val="12"/>
      <color rgb="FF000000"/>
      <name val="Arial1"/>
      <charset val="238"/>
    </font>
    <font>
      <sz val="12"/>
      <color rgb="FF000000"/>
      <name val="Arial2"/>
      <charset val="238"/>
    </font>
    <font>
      <b/>
      <sz val="11"/>
      <color rgb="FF000000"/>
      <name val="Czcionka tekstu podstawowego"/>
      <charset val="238"/>
    </font>
    <font>
      <sz val="9"/>
      <color indexed="81"/>
      <name val="Tahoma"/>
      <family val="2"/>
      <charset val="238"/>
    </font>
    <font>
      <b/>
      <sz val="9"/>
      <color indexed="81"/>
      <name val="Tahoma"/>
      <family val="2"/>
      <charset val="238"/>
    </font>
    <font>
      <sz val="9"/>
      <color indexed="81"/>
      <name val="Tahoma"/>
      <charset val="1"/>
    </font>
    <font>
      <b/>
      <sz val="9"/>
      <color indexed="81"/>
      <name val="Tahoma"/>
      <charset val="1"/>
    </font>
  </fonts>
  <fills count="21">
    <fill>
      <patternFill patternType="none"/>
    </fill>
    <fill>
      <patternFill patternType="gray125"/>
    </fill>
    <fill>
      <patternFill patternType="solid">
        <fgColor rgb="FFDDDDDD"/>
        <bgColor rgb="FFDDDDDD"/>
      </patternFill>
    </fill>
    <fill>
      <patternFill patternType="solid">
        <fgColor rgb="FFCCFFCC"/>
        <bgColor rgb="FFCCFFCC"/>
      </patternFill>
    </fill>
    <fill>
      <patternFill patternType="solid">
        <fgColor theme="4" tint="0.79998168889431442"/>
        <bgColor rgb="FF66CCFF"/>
      </patternFill>
    </fill>
    <fill>
      <patternFill patternType="solid">
        <fgColor theme="4" tint="0.79998168889431442"/>
        <bgColor rgb="FF00CCFF"/>
      </patternFill>
    </fill>
    <fill>
      <patternFill patternType="solid">
        <fgColor rgb="FF00CCFF"/>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92D050"/>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00CCFF"/>
        <bgColor rgb="FF00CCFF"/>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9" tint="0.79998168889431442"/>
        <bgColor indexed="64"/>
      </patternFill>
    </fill>
  </fills>
  <borders count="43">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diagonalDown="1">
      <left/>
      <right/>
      <top/>
      <bottom/>
      <diagonal style="double">
        <color rgb="FF000000"/>
      </diagonal>
    </border>
    <border diagonalUp="1">
      <left/>
      <right/>
      <top/>
      <bottom/>
      <diagonal style="double">
        <color rgb="FF000000"/>
      </diagonal>
    </border>
    <border>
      <left style="thin">
        <color rgb="FFFF0000"/>
      </left>
      <right/>
      <top/>
      <bottom/>
      <diagonal/>
    </border>
    <border>
      <left style="thin">
        <color rgb="FF6666FF"/>
      </left>
      <right style="thin">
        <color rgb="FF6666FF"/>
      </right>
      <top style="thin">
        <color rgb="FF6666FF"/>
      </top>
      <bottom/>
      <diagonal/>
    </border>
    <border>
      <left style="thin">
        <color rgb="FF6666FF"/>
      </left>
      <right/>
      <top/>
      <bottom/>
      <diagonal/>
    </border>
    <border>
      <left/>
      <right style="thin">
        <color rgb="FF6666FF"/>
      </right>
      <top/>
      <bottom/>
      <diagonal/>
    </border>
    <border>
      <left style="thin">
        <color rgb="FFFF0000"/>
      </left>
      <right/>
      <top style="thin">
        <color rgb="FFFF0000"/>
      </top>
      <bottom/>
      <diagonal/>
    </border>
    <border>
      <left/>
      <right style="thin">
        <color rgb="FFFF0000"/>
      </right>
      <top style="thin">
        <color rgb="FFFF0000"/>
      </top>
      <bottom/>
      <diagonal/>
    </border>
    <border>
      <left style="thin">
        <color rgb="FF6666FF"/>
      </left>
      <right style="thin">
        <color rgb="FF000000"/>
      </right>
      <top style="thin">
        <color rgb="FF000000"/>
      </top>
      <bottom style="thin">
        <color rgb="FF000000"/>
      </bottom>
      <diagonal/>
    </border>
    <border>
      <left style="thin">
        <color rgb="FF000000"/>
      </left>
      <right style="thin">
        <color rgb="FF6666FF"/>
      </right>
      <top style="thin">
        <color rgb="FF000000"/>
      </top>
      <bottom style="thin">
        <color rgb="FF000000"/>
      </bottom>
      <diagonal/>
    </border>
    <border>
      <left style="thin">
        <color rgb="FFFF0000"/>
      </left>
      <right style="thin">
        <color rgb="FF000000"/>
      </right>
      <top style="thin">
        <color rgb="FF000000"/>
      </top>
      <bottom style="thin">
        <color rgb="FF000000"/>
      </bottom>
      <diagonal/>
    </border>
    <border>
      <left style="thin">
        <color rgb="FF000000"/>
      </left>
      <right style="thin">
        <color rgb="FFFF0000"/>
      </right>
      <top style="thin">
        <color rgb="FF000000"/>
      </top>
      <bottom style="thin">
        <color rgb="FF000000"/>
      </bottom>
      <diagonal/>
    </border>
    <border>
      <left style="thin">
        <color rgb="FFFF0000"/>
      </left>
      <right/>
      <top/>
      <bottom style="thin">
        <color rgb="FFFF0000"/>
      </bottom>
      <diagonal/>
    </border>
    <border>
      <left/>
      <right style="thin">
        <color rgb="FFFF0000"/>
      </right>
      <top/>
      <bottom style="thin">
        <color rgb="FFFF0000"/>
      </bottom>
      <diagonal/>
    </border>
    <border>
      <left style="thin">
        <color rgb="FF6666FF"/>
      </left>
      <right/>
      <top/>
      <bottom style="thin">
        <color rgb="FF6666FF"/>
      </bottom>
      <diagonal/>
    </border>
    <border>
      <left/>
      <right/>
      <top/>
      <bottom style="thin">
        <color rgb="FF6666FF"/>
      </bottom>
      <diagonal/>
    </border>
    <border>
      <left/>
      <right style="thin">
        <color rgb="FF6666FF"/>
      </right>
      <top/>
      <bottom style="thin">
        <color rgb="FF6666FF"/>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bottom/>
      <diagonal/>
    </border>
    <border>
      <left style="thin">
        <color rgb="FF000000"/>
      </left>
      <right style="thin">
        <color rgb="FF000000"/>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rgb="FF000000"/>
      </top>
      <bottom style="medium">
        <color rgb="FF000000"/>
      </bottom>
      <diagonal/>
    </border>
    <border>
      <left/>
      <right/>
      <top style="thin">
        <color rgb="FF000000"/>
      </top>
      <bottom style="thin">
        <color rgb="FF000000"/>
      </bottom>
      <diagonal/>
    </border>
    <border>
      <left style="thin">
        <color rgb="FF000000"/>
      </left>
      <right/>
      <top/>
      <bottom style="thin">
        <color rgb="FF000000"/>
      </bottom>
      <diagonal/>
    </border>
    <border>
      <left style="thin">
        <color indexed="64"/>
      </left>
      <right style="thin">
        <color indexed="64"/>
      </right>
      <top/>
      <bottom style="thin">
        <color indexed="64"/>
      </bottom>
      <diagonal/>
    </border>
    <border>
      <left/>
      <right/>
      <top/>
      <bottom style="thin">
        <color rgb="FF000000"/>
      </bottom>
      <diagonal/>
    </border>
  </borders>
  <cellStyleXfs count="12">
    <xf numFmtId="0" fontId="0" fillId="0" borderId="0"/>
    <xf numFmtId="0" fontId="1" fillId="0" borderId="0" applyNumberFormat="0" applyBorder="0" applyProtection="0">
      <alignment horizontal="center"/>
    </xf>
    <xf numFmtId="0" fontId="1" fillId="0" borderId="0" applyNumberFormat="0" applyBorder="0" applyProtection="0">
      <alignment horizontal="center" textRotation="90"/>
    </xf>
    <xf numFmtId="0" fontId="2" fillId="0" borderId="0" applyNumberFormat="0" applyBorder="0" applyProtection="0"/>
    <xf numFmtId="164" fontId="2" fillId="0" borderId="0" applyBorder="0" applyProtection="0"/>
    <xf numFmtId="0" fontId="14" fillId="0" borderId="0"/>
    <xf numFmtId="165" fontId="13" fillId="0" borderId="0"/>
    <xf numFmtId="0" fontId="15" fillId="0" borderId="0">
      <alignment horizontal="center"/>
    </xf>
    <xf numFmtId="0" fontId="15" fillId="0" borderId="0">
      <alignment horizontal="center" textRotation="90"/>
    </xf>
    <xf numFmtId="0" fontId="16" fillId="0" borderId="0"/>
    <xf numFmtId="164" fontId="16" fillId="0" borderId="0"/>
    <xf numFmtId="165" fontId="13" fillId="0" borderId="0" applyBorder="0" applyProtection="0"/>
  </cellStyleXfs>
  <cellXfs count="290">
    <xf numFmtId="0" fontId="0" fillId="0" borderId="0" xfId="0"/>
    <xf numFmtId="0" fontId="4" fillId="0" borderId="0" xfId="0" applyFont="1"/>
    <xf numFmtId="0" fontId="5" fillId="0" borderId="0" xfId="0" applyFont="1" applyAlignment="1">
      <alignment horizontal="center" vertical="center"/>
    </xf>
    <xf numFmtId="0" fontId="4" fillId="0" borderId="0" xfId="0" applyFont="1" applyAlignment="1">
      <alignment horizontal="center" vertical="center"/>
    </xf>
    <xf numFmtId="0" fontId="0" fillId="0" borderId="0" xfId="0" applyFill="1" applyAlignment="1">
      <alignment horizontal="center"/>
    </xf>
    <xf numFmtId="0" fontId="4" fillId="0" borderId="0" xfId="0" applyFont="1" applyAlignment="1">
      <alignment horizontal="center" vertical="center" wrapText="1"/>
    </xf>
    <xf numFmtId="0" fontId="7" fillId="0" borderId="0" xfId="0" applyFont="1"/>
    <xf numFmtId="0" fontId="6"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center" vertical="center" wrapText="1"/>
    </xf>
    <xf numFmtId="0" fontId="3" fillId="2" borderId="1" xfId="0" applyFont="1" applyFill="1" applyBorder="1" applyAlignment="1">
      <alignment horizontal="center" vertical="center"/>
    </xf>
    <xf numFmtId="0" fontId="8" fillId="0" borderId="2" xfId="0" applyFont="1" applyBorder="1" applyAlignment="1">
      <alignment horizontal="center" vertical="center" wrapText="1"/>
    </xf>
    <xf numFmtId="0" fontId="8" fillId="3" borderId="2" xfId="0" applyFont="1" applyFill="1" applyBorder="1" applyAlignment="1">
      <alignment horizontal="center" vertical="center"/>
    </xf>
    <xf numFmtId="0" fontId="3" fillId="0" borderId="0" xfId="0" applyFont="1" applyAlignment="1">
      <alignment horizontal="center" vertical="center"/>
    </xf>
    <xf numFmtId="0" fontId="8" fillId="0" borderId="0" xfId="0" applyFont="1" applyAlignment="1">
      <alignment horizontal="center" vertical="center"/>
    </xf>
    <xf numFmtId="0" fontId="3" fillId="2" borderId="2" xfId="0" applyFont="1" applyFill="1" applyBorder="1" applyAlignment="1">
      <alignment horizontal="center" vertical="center"/>
    </xf>
    <xf numFmtId="0" fontId="8" fillId="0" borderId="0" xfId="0" applyFont="1" applyAlignment="1">
      <alignment horizontal="center" vertical="center" wrapText="1"/>
    </xf>
    <xf numFmtId="0" fontId="3" fillId="0" borderId="2" xfId="0" applyFont="1" applyBorder="1" applyAlignment="1">
      <alignment horizontal="center" vertical="center"/>
    </xf>
    <xf numFmtId="0" fontId="3" fillId="4" borderId="0" xfId="0" applyFont="1" applyFill="1" applyAlignment="1">
      <alignment horizontal="right" vertical="center"/>
    </xf>
    <xf numFmtId="0" fontId="8" fillId="0" borderId="2" xfId="0" applyFont="1" applyBorder="1"/>
    <xf numFmtId="0" fontId="3" fillId="0" borderId="2" xfId="0" applyFont="1" applyFill="1" applyBorder="1" applyAlignment="1">
      <alignment horizontal="center" vertical="center"/>
    </xf>
    <xf numFmtId="0" fontId="10" fillId="5" borderId="0" xfId="0" applyFont="1" applyFill="1"/>
    <xf numFmtId="0" fontId="8" fillId="0" borderId="2" xfId="0" applyFont="1" applyBorder="1" applyAlignment="1">
      <alignment horizontal="center" vertical="center"/>
    </xf>
    <xf numFmtId="0" fontId="3" fillId="0" borderId="2" xfId="0" applyFont="1" applyBorder="1"/>
    <xf numFmtId="0" fontId="3" fillId="0" borderId="7" xfId="0" applyFont="1" applyBorder="1" applyAlignment="1">
      <alignment horizontal="center" vertical="center"/>
    </xf>
    <xf numFmtId="0" fontId="3" fillId="2" borderId="11" xfId="0" applyFont="1" applyFill="1" applyBorder="1" applyAlignment="1">
      <alignment horizontal="center" vertical="center"/>
    </xf>
    <xf numFmtId="0" fontId="8" fillId="3" borderId="12" xfId="0" applyFont="1" applyFill="1" applyBorder="1" applyAlignment="1">
      <alignment horizontal="center" vertical="center"/>
    </xf>
    <xf numFmtId="0" fontId="8" fillId="0" borderId="8" xfId="0" applyFont="1" applyBorder="1" applyAlignment="1">
      <alignment horizontal="center" vertical="center"/>
    </xf>
    <xf numFmtId="0" fontId="3" fillId="0" borderId="9" xfId="0" applyFont="1" applyBorder="1" applyAlignment="1">
      <alignment horizontal="center" vertical="center"/>
    </xf>
    <xf numFmtId="0" fontId="8" fillId="0" borderId="10" xfId="0" applyFont="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8" fillId="0" borderId="16" xfId="0" applyFont="1" applyBorder="1" applyAlignment="1">
      <alignment horizontal="center" vertical="center"/>
    </xf>
    <xf numFmtId="0" fontId="3"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3" fillId="4" borderId="0" xfId="0" applyFont="1" applyFill="1" applyAlignment="1"/>
    <xf numFmtId="0" fontId="10" fillId="4" borderId="0" xfId="0" applyFont="1" applyFill="1" applyAlignment="1"/>
    <xf numFmtId="0" fontId="9" fillId="5" borderId="8" xfId="0" applyFont="1" applyFill="1" applyBorder="1"/>
    <xf numFmtId="0" fontId="11" fillId="0" borderId="0" xfId="0" applyFont="1"/>
    <xf numFmtId="0" fontId="8" fillId="0" borderId="0" xfId="0" applyFont="1" applyFill="1"/>
    <xf numFmtId="0" fontId="8" fillId="0" borderId="0" xfId="0" applyFont="1"/>
    <xf numFmtId="0" fontId="0" fillId="0" borderId="0" xfId="0"/>
    <xf numFmtId="0" fontId="0" fillId="0" borderId="0" xfId="0" applyFill="1"/>
    <xf numFmtId="0" fontId="8" fillId="0" borderId="0" xfId="0" applyFont="1" applyFill="1" applyAlignment="1">
      <alignment horizontal="center"/>
    </xf>
    <xf numFmtId="0" fontId="3" fillId="0" borderId="0" xfId="0" applyFont="1" applyFill="1" applyAlignment="1">
      <alignment horizontal="center" vertical="center"/>
    </xf>
    <xf numFmtId="0" fontId="0" fillId="0" borderId="0" xfId="0"/>
    <xf numFmtId="0" fontId="18" fillId="6" borderId="20" xfId="0" applyFont="1" applyFill="1" applyBorder="1" applyAlignment="1">
      <alignment horizontal="center" vertical="center" wrapText="1"/>
    </xf>
    <xf numFmtId="0" fontId="18" fillId="6" borderId="21" xfId="0" applyFont="1" applyFill="1" applyBorder="1" applyAlignment="1">
      <alignment horizontal="center" vertical="center" wrapText="1"/>
    </xf>
    <xf numFmtId="0" fontId="18" fillId="6" borderId="22" xfId="0" applyFont="1" applyFill="1" applyBorder="1" applyAlignment="1">
      <alignment horizontal="center" vertical="center" wrapText="1"/>
    </xf>
    <xf numFmtId="0" fontId="18" fillId="6" borderId="23" xfId="0" applyFont="1" applyFill="1" applyBorder="1" applyAlignment="1">
      <alignment horizontal="center" vertical="center" wrapText="1"/>
    </xf>
    <xf numFmtId="0" fontId="19" fillId="0" borderId="2" xfId="0" applyFont="1" applyBorder="1" applyAlignment="1">
      <alignment horizontal="center"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2" fillId="0" borderId="0" xfId="0" applyFont="1" applyFill="1" applyAlignment="1">
      <alignment vertical="center"/>
    </xf>
    <xf numFmtId="0" fontId="17" fillId="0" borderId="27" xfId="0" applyFont="1" applyFill="1" applyBorder="1" applyAlignment="1">
      <alignment horizontal="center" vertical="center"/>
    </xf>
    <xf numFmtId="0" fontId="17" fillId="0" borderId="28" xfId="0" applyFont="1" applyFill="1" applyBorder="1" applyAlignment="1">
      <alignment horizontal="center" vertical="center"/>
    </xf>
    <xf numFmtId="0" fontId="8" fillId="0" borderId="0" xfId="0" applyFont="1" applyFill="1"/>
    <xf numFmtId="0" fontId="8" fillId="0" borderId="0" xfId="0" applyFont="1"/>
    <xf numFmtId="0" fontId="8" fillId="0" borderId="32" xfId="0" applyFont="1" applyBorder="1"/>
    <xf numFmtId="0" fontId="8" fillId="0" borderId="0" xfId="0" applyFont="1" applyBorder="1"/>
    <xf numFmtId="0" fontId="3" fillId="0" borderId="0" xfId="0" applyFont="1" applyBorder="1" applyAlignment="1">
      <alignment horizontal="center" vertical="center"/>
    </xf>
    <xf numFmtId="0" fontId="8" fillId="0" borderId="0" xfId="0" applyFont="1" applyBorder="1" applyAlignment="1">
      <alignment horizontal="center" vertical="center"/>
    </xf>
    <xf numFmtId="0" fontId="8" fillId="0" borderId="33" xfId="0" applyFont="1" applyBorder="1"/>
    <xf numFmtId="0" fontId="3" fillId="0" borderId="0" xfId="0" applyFont="1" applyBorder="1" applyAlignment="1">
      <alignment horizontal="center" vertical="center"/>
    </xf>
    <xf numFmtId="0" fontId="3" fillId="0" borderId="0" xfId="0" applyFont="1" applyBorder="1" applyAlignment="1">
      <alignment horizontal="center" vertical="center"/>
    </xf>
    <xf numFmtId="0" fontId="8" fillId="0" borderId="0" xfId="0" applyFont="1" applyFill="1"/>
    <xf numFmtId="0" fontId="8" fillId="0" borderId="0" xfId="0" applyFont="1"/>
    <xf numFmtId="0" fontId="8" fillId="0" borderId="2" xfId="0" applyFont="1" applyFill="1" applyBorder="1" applyAlignment="1">
      <alignment horizontal="center" vertical="center" wrapText="1"/>
    </xf>
    <xf numFmtId="0" fontId="8" fillId="0" borderId="29" xfId="0" applyFont="1" applyBorder="1"/>
    <xf numFmtId="0" fontId="8" fillId="0" borderId="30" xfId="0" applyFont="1" applyBorder="1"/>
    <xf numFmtId="0" fontId="3" fillId="0" borderId="30" xfId="0" applyFont="1" applyBorder="1" applyAlignment="1">
      <alignment horizontal="center" vertical="center"/>
    </xf>
    <xf numFmtId="0" fontId="8" fillId="0" borderId="30" xfId="0" applyFont="1" applyBorder="1" applyAlignment="1">
      <alignment horizontal="center" vertical="center"/>
    </xf>
    <xf numFmtId="0" fontId="8" fillId="0" borderId="31" xfId="0" applyFont="1" applyBorder="1"/>
    <xf numFmtId="0" fontId="12" fillId="0" borderId="0" xfId="0" applyFont="1" applyFill="1" applyAlignment="1" applyProtection="1">
      <alignment vertical="center"/>
      <protection locked="0"/>
    </xf>
    <xf numFmtId="0" fontId="11" fillId="0" borderId="0" xfId="0" applyFont="1" applyProtection="1">
      <protection locked="0"/>
    </xf>
    <xf numFmtId="0" fontId="8" fillId="0" borderId="0" xfId="0" applyFont="1" applyFill="1" applyProtection="1">
      <protection locked="0"/>
    </xf>
    <xf numFmtId="0" fontId="3" fillId="2" borderId="1" xfId="0" applyFont="1" applyFill="1" applyBorder="1" applyAlignment="1" applyProtection="1">
      <alignment horizontal="center" vertical="center"/>
      <protection locked="0"/>
    </xf>
    <xf numFmtId="0" fontId="8" fillId="3" borderId="2" xfId="0" applyFont="1" applyFill="1" applyBorder="1" applyAlignment="1" applyProtection="1">
      <alignment horizontal="center" vertical="center"/>
      <protection locked="0"/>
    </xf>
    <xf numFmtId="0" fontId="8" fillId="0" borderId="0" xfId="0" applyFont="1" applyProtection="1">
      <protection locked="0"/>
    </xf>
    <xf numFmtId="0" fontId="3" fillId="0" borderId="0" xfId="0" applyFont="1" applyAlignment="1" applyProtection="1">
      <alignment horizontal="center" vertical="center"/>
      <protection locked="0"/>
    </xf>
    <xf numFmtId="0" fontId="8" fillId="0" borderId="0" xfId="0" applyFont="1" applyAlignment="1" applyProtection="1">
      <alignment horizontal="center" vertical="center"/>
      <protection locked="0"/>
    </xf>
    <xf numFmtId="0" fontId="3" fillId="0" borderId="0" xfId="0" applyFont="1" applyFill="1" applyAlignment="1" applyProtection="1">
      <alignment horizontal="center" vertical="center"/>
      <protection locked="0"/>
    </xf>
    <xf numFmtId="0" fontId="8" fillId="0" borderId="0" xfId="0" applyFont="1" applyFill="1" applyAlignment="1" applyProtection="1">
      <alignment horizontal="center"/>
      <protection locked="0"/>
    </xf>
    <xf numFmtId="0" fontId="8" fillId="0" borderId="0" xfId="0" applyFont="1" applyAlignment="1" applyProtection="1">
      <alignment horizontal="center" vertical="center" wrapText="1"/>
      <protection locked="0"/>
    </xf>
    <xf numFmtId="0" fontId="10" fillId="5" borderId="0" xfId="0" applyFont="1" applyFill="1" applyProtection="1">
      <protection locked="0"/>
    </xf>
    <xf numFmtId="0" fontId="8" fillId="0" borderId="29" xfId="0" applyFont="1" applyBorder="1" applyProtection="1">
      <protection locked="0"/>
    </xf>
    <xf numFmtId="0" fontId="8" fillId="0" borderId="30" xfId="0" applyFont="1" applyBorder="1" applyProtection="1">
      <protection locked="0"/>
    </xf>
    <xf numFmtId="0" fontId="3" fillId="0" borderId="30" xfId="0" applyFont="1" applyBorder="1" applyAlignment="1" applyProtection="1">
      <alignment horizontal="center" vertical="center"/>
      <protection locked="0"/>
    </xf>
    <xf numFmtId="0" fontId="8" fillId="0" borderId="30" xfId="0" applyFont="1" applyBorder="1" applyAlignment="1" applyProtection="1">
      <alignment horizontal="center" vertical="center"/>
      <protection locked="0"/>
    </xf>
    <xf numFmtId="0" fontId="8" fillId="0" borderId="31" xfId="0" applyFont="1" applyBorder="1" applyProtection="1">
      <protection locked="0"/>
    </xf>
    <xf numFmtId="0" fontId="8" fillId="0" borderId="32" xfId="0" applyFont="1" applyBorder="1" applyProtection="1">
      <protection locked="0"/>
    </xf>
    <xf numFmtId="0" fontId="8" fillId="0" borderId="0" xfId="0" applyFont="1" applyBorder="1" applyProtection="1">
      <protection locked="0"/>
    </xf>
    <xf numFmtId="0" fontId="3" fillId="0" borderId="0"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33" xfId="0" applyFont="1" applyBorder="1" applyProtection="1">
      <protection locked="0"/>
    </xf>
    <xf numFmtId="0" fontId="3" fillId="0" borderId="7" xfId="0" applyFont="1" applyBorder="1" applyAlignment="1" applyProtection="1">
      <alignment horizontal="center" vertical="center"/>
      <protection locked="0"/>
    </xf>
    <xf numFmtId="0" fontId="3" fillId="4" borderId="0" xfId="0" applyFont="1" applyFill="1" applyAlignment="1" applyProtection="1">
      <alignment horizontal="right" vertical="center"/>
      <protection locked="0"/>
    </xf>
    <xf numFmtId="0" fontId="9" fillId="5" borderId="8" xfId="0" applyFont="1" applyFill="1" applyBorder="1" applyProtection="1">
      <protection locked="0"/>
    </xf>
    <xf numFmtId="0" fontId="8" fillId="3" borderId="12" xfId="0" applyFont="1" applyFill="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3" fillId="4" borderId="0" xfId="0" applyFont="1" applyFill="1" applyAlignment="1" applyProtection="1">
      <protection locked="0"/>
    </xf>
    <xf numFmtId="0" fontId="10" fillId="4" borderId="0" xfId="0" applyFont="1" applyFill="1" applyAlignment="1" applyProtection="1">
      <protection locked="0"/>
    </xf>
    <xf numFmtId="0" fontId="3" fillId="0" borderId="5"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8" fillId="0" borderId="2" xfId="0" applyFont="1" applyBorder="1" applyProtection="1">
      <protection locked="0"/>
    </xf>
    <xf numFmtId="0" fontId="8" fillId="0" borderId="2" xfId="0" applyFont="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2" xfId="0" applyFont="1" applyBorder="1" applyProtection="1">
      <protection locked="0"/>
    </xf>
    <xf numFmtId="0" fontId="0" fillId="0" borderId="0" xfId="0" applyFill="1" applyAlignment="1" applyProtection="1">
      <alignment horizontal="center"/>
      <protection locked="0"/>
    </xf>
    <xf numFmtId="0" fontId="7" fillId="0" borderId="0" xfId="0" applyFont="1" applyAlignment="1" applyProtection="1">
      <alignment horizontal="center" vertical="center"/>
      <protection locked="0"/>
    </xf>
    <xf numFmtId="0" fontId="7" fillId="0" borderId="0" xfId="0" applyFont="1" applyAlignment="1" applyProtection="1">
      <alignment horizontal="center" vertical="center" wrapText="1"/>
      <protection locked="0"/>
    </xf>
    <xf numFmtId="0" fontId="7" fillId="0" borderId="0" xfId="0" applyFont="1" applyProtection="1">
      <protection locked="0"/>
    </xf>
    <xf numFmtId="0" fontId="6" fillId="0" borderId="0" xfId="0" applyFont="1" applyAlignment="1" applyProtection="1">
      <alignment horizontal="center" vertical="center"/>
      <protection locked="0"/>
    </xf>
    <xf numFmtId="0" fontId="4" fillId="0" borderId="0" xfId="0" applyFont="1" applyProtection="1">
      <protection locked="0"/>
    </xf>
    <xf numFmtId="0" fontId="0" fillId="0" borderId="0" xfId="0" applyFill="1" applyProtection="1">
      <protection locked="0"/>
    </xf>
    <xf numFmtId="0" fontId="4" fillId="0" borderId="0" xfId="0" applyFont="1" applyAlignment="1" applyProtection="1">
      <alignment horizontal="center" vertical="center"/>
      <protection locked="0"/>
    </xf>
    <xf numFmtId="0" fontId="4" fillId="0" borderId="0" xfId="0" applyFont="1" applyAlignment="1" applyProtection="1">
      <alignment horizontal="center" vertical="center" wrapText="1"/>
      <protection locked="0"/>
    </xf>
    <xf numFmtId="0" fontId="5" fillId="0" borderId="0" xfId="0" applyFont="1" applyAlignment="1" applyProtection="1">
      <alignment horizontal="center" vertical="center"/>
      <protection locked="0"/>
    </xf>
    <xf numFmtId="0" fontId="0" fillId="0" borderId="0" xfId="0" applyProtection="1">
      <protection locked="0"/>
    </xf>
    <xf numFmtId="0" fontId="0" fillId="0" borderId="0" xfId="0" applyFill="1" applyAlignment="1" applyProtection="1">
      <protection locked="0"/>
    </xf>
    <xf numFmtId="0" fontId="8" fillId="0" borderId="2" xfId="0" applyFont="1" applyBorder="1" applyAlignment="1" applyProtection="1">
      <alignment horizontal="center" vertical="center" wrapText="1"/>
    </xf>
    <xf numFmtId="0" fontId="19" fillId="0" borderId="2" xfId="0" applyFont="1" applyBorder="1" applyAlignment="1" applyProtection="1">
      <alignment horizontal="center" vertical="center" wrapText="1"/>
    </xf>
    <xf numFmtId="0" fontId="3" fillId="2" borderId="2"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3" fillId="2" borderId="14" xfId="0" applyFont="1" applyFill="1" applyBorder="1" applyAlignment="1" applyProtection="1">
      <alignment horizontal="center" vertical="center"/>
    </xf>
    <xf numFmtId="0" fontId="8" fillId="0" borderId="0" xfId="0" applyFont="1" applyAlignment="1" applyProtection="1">
      <alignment horizontal="center" vertical="center" wrapText="1"/>
    </xf>
    <xf numFmtId="0" fontId="8" fillId="0" borderId="0" xfId="0" applyFont="1" applyAlignment="1" applyProtection="1">
      <alignment horizontal="center" vertical="center"/>
    </xf>
    <xf numFmtId="0" fontId="3" fillId="0" borderId="0" xfId="0" applyFont="1" applyAlignment="1" applyProtection="1">
      <alignment horizontal="center" vertical="center"/>
    </xf>
    <xf numFmtId="0" fontId="8" fillId="0" borderId="0" xfId="0" applyFont="1" applyProtection="1"/>
    <xf numFmtId="0" fontId="3" fillId="0" borderId="7" xfId="0" applyFont="1" applyBorder="1" applyAlignment="1" applyProtection="1">
      <alignment horizontal="center" vertical="center"/>
    </xf>
    <xf numFmtId="165" fontId="17" fillId="0" borderId="1" xfId="6" applyFont="1" applyFill="1" applyBorder="1" applyAlignment="1" applyProtection="1">
      <alignment horizontal="center" vertical="center"/>
    </xf>
    <xf numFmtId="165" fontId="17" fillId="0" borderId="2" xfId="6" applyFont="1" applyFill="1" applyBorder="1" applyAlignment="1" applyProtection="1">
      <alignment horizontal="center" vertical="center"/>
    </xf>
    <xf numFmtId="165" fontId="23" fillId="0" borderId="2" xfId="6" applyFont="1" applyFill="1" applyBorder="1" applyAlignment="1" applyProtection="1">
      <alignment horizontal="center" vertical="center"/>
    </xf>
    <xf numFmtId="166" fontId="17" fillId="0" borderId="2" xfId="6" applyNumberFormat="1" applyFont="1" applyFill="1" applyBorder="1" applyAlignment="1" applyProtection="1">
      <alignment horizontal="center" vertical="center"/>
    </xf>
    <xf numFmtId="165" fontId="20" fillId="0" borderId="2" xfId="6" applyFont="1" applyFill="1" applyBorder="1" applyAlignment="1" applyProtection="1">
      <alignment horizontal="center" vertical="center"/>
    </xf>
    <xf numFmtId="165" fontId="17" fillId="0" borderId="24" xfId="6" applyFont="1" applyFill="1" applyBorder="1" applyAlignment="1" applyProtection="1">
      <alignment horizontal="center" vertical="center"/>
    </xf>
    <xf numFmtId="165" fontId="17" fillId="0" borderId="25" xfId="6" applyFont="1" applyFill="1" applyBorder="1" applyAlignment="1" applyProtection="1">
      <alignment horizontal="center" vertical="center"/>
    </xf>
    <xf numFmtId="165" fontId="17" fillId="0" borderId="26" xfId="6" applyFont="1" applyFill="1" applyBorder="1" applyAlignment="1" applyProtection="1">
      <alignment horizontal="center" vertical="center"/>
    </xf>
    <xf numFmtId="165" fontId="17" fillId="0" borderId="25" xfId="11" applyFont="1" applyFill="1" applyBorder="1" applyAlignment="1" applyProtection="1">
      <alignment horizontal="center" vertical="center" wrapText="1"/>
    </xf>
    <xf numFmtId="165" fontId="17" fillId="0" borderId="25" xfId="6" applyFont="1" applyFill="1" applyBorder="1" applyAlignment="1" applyProtection="1">
      <alignment horizontal="center" vertical="center" wrapText="1"/>
    </xf>
    <xf numFmtId="165" fontId="23" fillId="0" borderId="25" xfId="6" applyFont="1" applyFill="1" applyBorder="1" applyAlignment="1" applyProtection="1">
      <alignment horizontal="center" vertical="center" wrapText="1"/>
    </xf>
    <xf numFmtId="166" fontId="17" fillId="0" borderId="25" xfId="6" applyNumberFormat="1" applyFont="1" applyFill="1" applyBorder="1" applyAlignment="1" applyProtection="1">
      <alignment horizontal="center" vertical="center" wrapText="1"/>
    </xf>
    <xf numFmtId="165" fontId="23" fillId="0" borderId="2" xfId="6" applyFont="1" applyFill="1" applyBorder="1" applyAlignment="1" applyProtection="1">
      <alignment horizontal="center" vertical="center" wrapText="1"/>
    </xf>
    <xf numFmtId="166" fontId="17" fillId="0" borderId="2" xfId="6" applyNumberFormat="1" applyFont="1" applyFill="1" applyBorder="1" applyAlignment="1" applyProtection="1">
      <alignment horizontal="center" vertical="center" wrapText="1"/>
    </xf>
    <xf numFmtId="165" fontId="17" fillId="0" borderId="0" xfId="6" applyFont="1" applyFill="1" applyAlignment="1" applyProtection="1">
      <alignment horizontal="center" vertical="center"/>
    </xf>
    <xf numFmtId="165" fontId="17" fillId="0" borderId="2" xfId="6" applyFont="1" applyFill="1" applyBorder="1" applyAlignment="1" applyProtection="1">
      <alignment horizontal="center" vertical="center" wrapText="1"/>
    </xf>
    <xf numFmtId="0" fontId="24" fillId="0" borderId="2" xfId="0" applyFont="1" applyBorder="1" applyAlignment="1" applyProtection="1">
      <alignment horizontal="center" vertical="center" wrapText="1"/>
    </xf>
    <xf numFmtId="0" fontId="8" fillId="0" borderId="0" xfId="0" applyFont="1" applyFill="1" applyBorder="1" applyAlignment="1">
      <alignment horizontal="center" vertical="center"/>
    </xf>
    <xf numFmtId="0" fontId="8" fillId="0" borderId="0" xfId="0" applyFont="1" applyFill="1" applyBorder="1"/>
    <xf numFmtId="0" fontId="3" fillId="0" borderId="0" xfId="0" applyFont="1" applyFill="1" applyBorder="1" applyAlignment="1">
      <alignment horizontal="center" vertical="center"/>
    </xf>
    <xf numFmtId="0" fontId="10" fillId="5" borderId="8" xfId="0" applyFont="1" applyFill="1" applyBorder="1" applyProtection="1">
      <protection locked="0"/>
    </xf>
    <xf numFmtId="0" fontId="12" fillId="0" borderId="0" xfId="0" applyFont="1" applyFill="1" applyAlignment="1">
      <alignment horizontal="right" vertical="center"/>
    </xf>
    <xf numFmtId="0" fontId="12" fillId="0" borderId="0" xfId="0" applyFont="1" applyFill="1" applyAlignment="1">
      <alignment horizontal="left" vertical="center"/>
    </xf>
    <xf numFmtId="0" fontId="11" fillId="0" borderId="0" xfId="0" applyFont="1" applyFill="1"/>
    <xf numFmtId="0" fontId="25" fillId="0" borderId="2" xfId="0" applyFont="1" applyBorder="1" applyAlignment="1">
      <alignment horizontal="center" vertical="center" wrapText="1"/>
    </xf>
    <xf numFmtId="165" fontId="26" fillId="0" borderId="0" xfId="6" applyFont="1" applyFill="1" applyAlignment="1" applyProtection="1"/>
    <xf numFmtId="165" fontId="29" fillId="13" borderId="2" xfId="6" applyFont="1" applyFill="1" applyBorder="1" applyAlignment="1" applyProtection="1">
      <alignment horizontal="center" vertical="center" wrapText="1"/>
    </xf>
    <xf numFmtId="165" fontId="29" fillId="13" borderId="26" xfId="6" applyFont="1" applyFill="1" applyBorder="1" applyAlignment="1" applyProtection="1">
      <alignment horizontal="center" vertical="center" wrapText="1"/>
    </xf>
    <xf numFmtId="165" fontId="29" fillId="13" borderId="2" xfId="6" applyFont="1" applyFill="1" applyBorder="1" applyAlignment="1" applyProtection="1">
      <alignment horizontal="center" vertical="center"/>
    </xf>
    <xf numFmtId="165" fontId="30" fillId="0" borderId="1" xfId="6" applyFont="1" applyFill="1" applyBorder="1" applyAlignment="1" applyProtection="1">
      <alignment horizontal="center" vertical="center"/>
    </xf>
    <xf numFmtId="165" fontId="30" fillId="0" borderId="2" xfId="6" applyFont="1" applyFill="1" applyBorder="1" applyAlignment="1" applyProtection="1">
      <alignment horizontal="center" vertical="center"/>
    </xf>
    <xf numFmtId="165" fontId="30" fillId="0" borderId="2" xfId="6" applyFont="1" applyFill="1" applyBorder="1" applyAlignment="1" applyProtection="1">
      <alignment horizontal="center" vertical="center" wrapText="1"/>
    </xf>
    <xf numFmtId="166" fontId="30" fillId="0" borderId="2" xfId="6" applyNumberFormat="1" applyFont="1" applyFill="1" applyBorder="1" applyAlignment="1" applyProtection="1">
      <alignment horizontal="center" vertical="center" wrapText="1"/>
    </xf>
    <xf numFmtId="165" fontId="31" fillId="0" borderId="2" xfId="11" applyFont="1" applyFill="1" applyBorder="1" applyAlignment="1" applyProtection="1">
      <alignment horizontal="center" vertical="center" wrapText="1"/>
    </xf>
    <xf numFmtId="165" fontId="17" fillId="0" borderId="39" xfId="6" applyFont="1" applyFill="1" applyBorder="1" applyAlignment="1" applyProtection="1">
      <alignment horizontal="center" vertical="center"/>
    </xf>
    <xf numFmtId="165" fontId="17" fillId="0" borderId="40" xfId="11" applyFont="1" applyFill="1" applyBorder="1" applyAlignment="1" applyProtection="1">
      <alignment horizontal="center" vertical="center" wrapText="1"/>
    </xf>
    <xf numFmtId="165" fontId="17" fillId="0" borderId="40" xfId="6" applyFont="1" applyFill="1" applyBorder="1" applyAlignment="1" applyProtection="1">
      <alignment horizontal="center" vertical="center" wrapText="1"/>
    </xf>
    <xf numFmtId="0" fontId="0" fillId="0" borderId="37" xfId="0" applyBorder="1"/>
    <xf numFmtId="0" fontId="0" fillId="8" borderId="37" xfId="0" applyFill="1" applyBorder="1"/>
    <xf numFmtId="0" fontId="18" fillId="15" borderId="22" xfId="0" applyFont="1" applyFill="1" applyBorder="1" applyAlignment="1">
      <alignment horizontal="center" vertical="center" wrapText="1"/>
    </xf>
    <xf numFmtId="0" fontId="18" fillId="15" borderId="38" xfId="0" applyFont="1" applyFill="1" applyBorder="1" applyAlignment="1">
      <alignment horizontal="center" vertical="center" wrapText="1"/>
    </xf>
    <xf numFmtId="0" fontId="0" fillId="15" borderId="37" xfId="0" applyFill="1" applyBorder="1" applyAlignment="1">
      <alignment horizontal="center" wrapText="1"/>
    </xf>
    <xf numFmtId="0" fontId="22" fillId="16" borderId="37" xfId="0" applyFont="1" applyFill="1" applyBorder="1" applyAlignment="1">
      <alignment horizontal="center"/>
    </xf>
    <xf numFmtId="0" fontId="22" fillId="17" borderId="37" xfId="0" applyFont="1" applyFill="1" applyBorder="1" applyAlignment="1">
      <alignment horizontal="center"/>
    </xf>
    <xf numFmtId="0" fontId="22" fillId="18" borderId="37" xfId="0" applyFont="1" applyFill="1" applyBorder="1" applyAlignment="1">
      <alignment horizontal="center"/>
    </xf>
    <xf numFmtId="165" fontId="17" fillId="17" borderId="1" xfId="6" applyFont="1" applyFill="1" applyBorder="1" applyAlignment="1" applyProtection="1">
      <alignment horizontal="center" vertical="center"/>
    </xf>
    <xf numFmtId="0" fontId="0" fillId="17" borderId="37" xfId="0" applyFill="1" applyBorder="1"/>
    <xf numFmtId="165" fontId="17" fillId="17" borderId="40" xfId="6" applyFont="1" applyFill="1" applyBorder="1" applyAlignment="1" applyProtection="1">
      <alignment horizontal="center" vertical="center" wrapText="1"/>
    </xf>
    <xf numFmtId="165" fontId="17" fillId="17" borderId="2" xfId="6" applyFont="1" applyFill="1" applyBorder="1" applyAlignment="1" applyProtection="1">
      <alignment horizontal="center" vertical="center"/>
    </xf>
    <xf numFmtId="165" fontId="17" fillId="17" borderId="40" xfId="11" applyFont="1" applyFill="1" applyBorder="1" applyAlignment="1" applyProtection="1">
      <alignment horizontal="center" vertical="center" wrapText="1"/>
    </xf>
    <xf numFmtId="0" fontId="18" fillId="15" borderId="20" xfId="0" applyFont="1" applyFill="1" applyBorder="1" applyAlignment="1">
      <alignment horizontal="center" vertical="center" wrapText="1"/>
    </xf>
    <xf numFmtId="0" fontId="0" fillId="19" borderId="37" xfId="0" applyFill="1" applyBorder="1" applyAlignment="1">
      <alignment horizontal="center" wrapText="1"/>
    </xf>
    <xf numFmtId="1" fontId="22" fillId="0" borderId="37" xfId="0" applyNumberFormat="1" applyFont="1" applyBorder="1" applyAlignment="1">
      <alignment horizontal="center"/>
    </xf>
    <xf numFmtId="1" fontId="22" fillId="7" borderId="37" xfId="0" applyNumberFormat="1" applyFont="1" applyFill="1" applyBorder="1" applyAlignment="1">
      <alignment horizontal="center"/>
    </xf>
    <xf numFmtId="1" fontId="22" fillId="20" borderId="37" xfId="0" applyNumberFormat="1" applyFont="1" applyFill="1" applyBorder="1" applyAlignment="1">
      <alignment horizontal="center"/>
    </xf>
    <xf numFmtId="1" fontId="22" fillId="8" borderId="37" xfId="0" applyNumberFormat="1" applyFont="1" applyFill="1" applyBorder="1" applyAlignment="1">
      <alignment horizontal="center"/>
    </xf>
    <xf numFmtId="165" fontId="17" fillId="8" borderId="1" xfId="6" applyFont="1" applyFill="1" applyBorder="1" applyAlignment="1" applyProtection="1">
      <alignment horizontal="center" vertical="center"/>
    </xf>
    <xf numFmtId="165" fontId="17" fillId="8" borderId="40" xfId="11" applyFont="1" applyFill="1" applyBorder="1" applyAlignment="1" applyProtection="1">
      <alignment horizontal="center" vertical="center" wrapText="1"/>
    </xf>
    <xf numFmtId="165" fontId="17" fillId="8" borderId="2" xfId="6" applyFont="1" applyFill="1" applyBorder="1" applyAlignment="1" applyProtection="1">
      <alignment horizontal="center" vertical="center"/>
    </xf>
    <xf numFmtId="0" fontId="0" fillId="14" borderId="37" xfId="0" applyFill="1" applyBorder="1" applyAlignment="1">
      <alignment horizontal="center" wrapText="1"/>
    </xf>
    <xf numFmtId="0" fontId="0" fillId="0" borderId="0" xfId="0" applyBorder="1" applyAlignment="1">
      <alignment horizontal="center" wrapText="1"/>
    </xf>
    <xf numFmtId="165" fontId="17" fillId="0" borderId="40" xfId="6" applyFont="1" applyFill="1" applyBorder="1" applyAlignment="1" applyProtection="1">
      <alignment horizontal="center" vertical="center"/>
    </xf>
    <xf numFmtId="165" fontId="17" fillId="0" borderId="42" xfId="6" applyFont="1" applyFill="1" applyBorder="1" applyAlignment="1" applyProtection="1">
      <alignment horizontal="center" vertical="center"/>
    </xf>
    <xf numFmtId="1" fontId="22" fillId="7" borderId="41" xfId="0" applyNumberFormat="1" applyFont="1" applyFill="1" applyBorder="1" applyAlignment="1">
      <alignment horizontal="center"/>
    </xf>
    <xf numFmtId="1" fontId="22" fillId="8" borderId="41" xfId="0" applyNumberFormat="1" applyFont="1" applyFill="1" applyBorder="1" applyAlignment="1">
      <alignment horizontal="center"/>
    </xf>
    <xf numFmtId="1" fontId="22" fillId="0" borderId="41" xfId="0" applyNumberFormat="1" applyFont="1" applyBorder="1" applyAlignment="1">
      <alignment horizontal="center"/>
    </xf>
    <xf numFmtId="1" fontId="22" fillId="20" borderId="41" xfId="0" applyNumberFormat="1" applyFont="1" applyFill="1" applyBorder="1" applyAlignment="1">
      <alignment horizontal="center"/>
    </xf>
    <xf numFmtId="0" fontId="0" fillId="0" borderId="41" xfId="0" applyBorder="1"/>
    <xf numFmtId="0" fontId="18" fillId="15" borderId="37" xfId="0" applyFont="1" applyFill="1" applyBorder="1" applyAlignment="1">
      <alignment horizontal="center" vertical="center" wrapText="1"/>
    </xf>
    <xf numFmtId="165" fontId="17" fillId="0" borderId="1" xfId="6" applyFont="1" applyFill="1" applyBorder="1" applyAlignment="1" applyProtection="1">
      <alignment horizontal="center" vertical="center" wrapText="1"/>
    </xf>
    <xf numFmtId="165" fontId="17" fillId="0" borderId="1" xfId="11" applyFont="1" applyFill="1" applyBorder="1" applyAlignment="1" applyProtection="1">
      <alignment horizontal="center" vertical="center" wrapText="1"/>
    </xf>
    <xf numFmtId="165" fontId="17" fillId="8" borderId="1" xfId="11" applyFont="1" applyFill="1" applyBorder="1" applyAlignment="1" applyProtection="1">
      <alignment horizontal="center" vertical="center" wrapText="1"/>
    </xf>
    <xf numFmtId="165" fontId="17" fillId="8" borderId="40" xfId="6" applyFont="1" applyFill="1" applyBorder="1" applyAlignment="1" applyProtection="1">
      <alignment horizontal="center" vertical="center"/>
    </xf>
    <xf numFmtId="165" fontId="17" fillId="8" borderId="42" xfId="6" applyFont="1" applyFill="1" applyBorder="1" applyAlignment="1" applyProtection="1">
      <alignment horizontal="center" vertical="center"/>
    </xf>
    <xf numFmtId="0" fontId="0" fillId="8" borderId="41" xfId="0" applyFill="1" applyBorder="1"/>
    <xf numFmtId="0" fontId="8" fillId="0" borderId="0" xfId="0" applyFont="1" applyFill="1"/>
    <xf numFmtId="0" fontId="3" fillId="4" borderId="0" xfId="0" applyFont="1" applyFill="1" applyAlignment="1">
      <alignment horizontal="center" vertical="center"/>
    </xf>
    <xf numFmtId="0" fontId="8" fillId="0" borderId="4" xfId="0" applyFont="1" applyFill="1" applyBorder="1"/>
    <xf numFmtId="0" fontId="8" fillId="0" borderId="2" xfId="0" applyFont="1" applyFill="1" applyBorder="1" applyAlignment="1">
      <alignment horizontal="center" vertical="center" wrapText="1"/>
    </xf>
    <xf numFmtId="0" fontId="8" fillId="0" borderId="3" xfId="0" applyFont="1" applyFill="1" applyBorder="1"/>
    <xf numFmtId="0" fontId="8" fillId="0" borderId="0" xfId="0" applyFont="1"/>
    <xf numFmtId="0" fontId="8" fillId="0" borderId="32" xfId="0" applyFont="1" applyBorder="1" applyAlignment="1">
      <alignment horizontal="left"/>
    </xf>
    <xf numFmtId="0" fontId="8" fillId="0" borderId="0" xfId="0" applyFont="1" applyBorder="1" applyAlignment="1">
      <alignment horizontal="left"/>
    </xf>
    <xf numFmtId="0" fontId="3" fillId="0" borderId="0"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xf>
    <xf numFmtId="0" fontId="3" fillId="0" borderId="35" xfId="0" applyFont="1" applyBorder="1" applyAlignment="1">
      <alignment horizontal="center"/>
    </xf>
    <xf numFmtId="0" fontId="3" fillId="0" borderId="36" xfId="0" applyFont="1" applyBorder="1" applyAlignment="1">
      <alignment horizontal="center"/>
    </xf>
    <xf numFmtId="0" fontId="12" fillId="12" borderId="0" xfId="0" applyFont="1" applyFill="1" applyAlignment="1">
      <alignment horizontal="right" vertical="center"/>
    </xf>
    <xf numFmtId="0" fontId="12" fillId="12" borderId="0" xfId="0" applyFont="1" applyFill="1" applyAlignment="1">
      <alignment horizontal="left" vertical="center"/>
    </xf>
    <xf numFmtId="0" fontId="21" fillId="7" borderId="29" xfId="0" applyFont="1" applyFill="1" applyBorder="1" applyAlignment="1">
      <alignment horizontal="center"/>
    </xf>
    <xf numFmtId="0" fontId="21" fillId="7" borderId="30" xfId="0" applyFont="1" applyFill="1" applyBorder="1" applyAlignment="1">
      <alignment horizontal="center"/>
    </xf>
    <xf numFmtId="0" fontId="21" fillId="7" borderId="31" xfId="0" applyFont="1" applyFill="1" applyBorder="1" applyAlignment="1">
      <alignment horizontal="center"/>
    </xf>
    <xf numFmtId="0" fontId="21" fillId="7" borderId="32" xfId="0" applyFont="1" applyFill="1" applyBorder="1" applyAlignment="1">
      <alignment horizontal="center"/>
    </xf>
    <xf numFmtId="0" fontId="21" fillId="7" borderId="0" xfId="0" applyFont="1" applyFill="1" applyBorder="1" applyAlignment="1">
      <alignment horizontal="center"/>
    </xf>
    <xf numFmtId="0" fontId="21" fillId="7" borderId="33" xfId="0" applyFont="1" applyFill="1" applyBorder="1" applyAlignment="1">
      <alignment horizontal="center"/>
    </xf>
    <xf numFmtId="0" fontId="10" fillId="0" borderId="5" xfId="0" applyFont="1" applyBorder="1" applyAlignment="1">
      <alignment horizontal="center" vertical="center"/>
    </xf>
    <xf numFmtId="0" fontId="10" fillId="0" borderId="0" xfId="0" applyFont="1" applyBorder="1" applyAlignment="1">
      <alignment horizontal="center" vertical="center"/>
    </xf>
    <xf numFmtId="0" fontId="3" fillId="0" borderId="6" xfId="0" applyFont="1" applyFill="1" applyBorder="1" applyAlignment="1">
      <alignment horizontal="center" vertical="center"/>
    </xf>
    <xf numFmtId="0" fontId="12" fillId="12" borderId="0" xfId="0" applyFont="1" applyFill="1" applyAlignment="1" applyProtection="1">
      <alignment horizontal="right" vertical="center"/>
      <protection locked="0"/>
    </xf>
    <xf numFmtId="0" fontId="8" fillId="0" borderId="3" xfId="0" applyFont="1" applyFill="1" applyBorder="1" applyProtection="1">
      <protection locked="0"/>
    </xf>
    <xf numFmtId="0" fontId="3" fillId="4" borderId="0" xfId="0" applyFont="1" applyFill="1" applyAlignment="1" applyProtection="1">
      <alignment horizontal="center" vertical="center"/>
      <protection locked="0"/>
    </xf>
    <xf numFmtId="0" fontId="12" fillId="12" borderId="0" xfId="0" applyFont="1" applyFill="1" applyAlignment="1" applyProtection="1">
      <alignment horizontal="left" vertical="center"/>
      <protection locked="0"/>
    </xf>
    <xf numFmtId="0" fontId="21" fillId="10" borderId="29" xfId="0" applyFont="1" applyFill="1" applyBorder="1" applyAlignment="1" applyProtection="1">
      <alignment horizontal="right"/>
      <protection locked="0"/>
    </xf>
    <xf numFmtId="0" fontId="21" fillId="10" borderId="34" xfId="0" applyFont="1" applyFill="1" applyBorder="1" applyAlignment="1" applyProtection="1">
      <alignment horizontal="right"/>
      <protection locked="0"/>
    </xf>
    <xf numFmtId="0" fontId="21" fillId="10" borderId="30" xfId="0" applyFont="1" applyFill="1" applyBorder="1" applyAlignment="1" applyProtection="1">
      <alignment horizontal="center"/>
      <protection locked="0"/>
    </xf>
    <xf numFmtId="0" fontId="21" fillId="10" borderId="31" xfId="0" applyFont="1" applyFill="1" applyBorder="1" applyAlignment="1" applyProtection="1">
      <alignment horizontal="center"/>
      <protection locked="0"/>
    </xf>
    <xf numFmtId="0" fontId="21" fillId="10" borderId="35" xfId="0" applyFont="1" applyFill="1" applyBorder="1" applyAlignment="1" applyProtection="1">
      <alignment horizontal="center"/>
      <protection locked="0"/>
    </xf>
    <xf numFmtId="0" fontId="21" fillId="10" borderId="36" xfId="0" applyFont="1" applyFill="1" applyBorder="1" applyAlignment="1" applyProtection="1">
      <alignment horizontal="center"/>
      <protection locked="0"/>
    </xf>
    <xf numFmtId="0" fontId="22" fillId="9" borderId="32" xfId="0" applyFont="1" applyFill="1" applyBorder="1" applyAlignment="1" applyProtection="1">
      <alignment horizontal="center" vertical="center" wrapText="1"/>
      <protection locked="0"/>
    </xf>
    <xf numFmtId="0" fontId="22" fillId="9" borderId="0" xfId="0" applyFont="1" applyFill="1" applyBorder="1" applyAlignment="1" applyProtection="1">
      <alignment horizontal="center" vertical="center" wrapText="1"/>
      <protection locked="0"/>
    </xf>
    <xf numFmtId="0" fontId="22" fillId="9" borderId="33" xfId="0" applyFont="1" applyFill="1" applyBorder="1" applyAlignment="1" applyProtection="1">
      <alignment horizontal="center" vertical="center" wrapText="1"/>
      <protection locked="0"/>
    </xf>
    <xf numFmtId="0" fontId="22" fillId="9" borderId="34" xfId="0" applyFont="1" applyFill="1" applyBorder="1" applyAlignment="1" applyProtection="1">
      <alignment horizontal="center" vertical="center" wrapText="1"/>
      <protection locked="0"/>
    </xf>
    <xf numFmtId="0" fontId="22" fillId="9" borderId="35" xfId="0" applyFont="1" applyFill="1" applyBorder="1" applyAlignment="1" applyProtection="1">
      <alignment horizontal="center" vertical="center" wrapText="1"/>
      <protection locked="0"/>
    </xf>
    <xf numFmtId="0" fontId="22" fillId="9" borderId="36" xfId="0" applyFont="1" applyFill="1" applyBorder="1" applyAlignment="1" applyProtection="1">
      <alignment horizontal="center" vertical="center" wrapText="1"/>
      <protection locked="0"/>
    </xf>
    <xf numFmtId="0" fontId="8" fillId="0" borderId="4" xfId="0" applyFont="1" applyFill="1" applyBorder="1" applyProtection="1">
      <protection locked="0"/>
    </xf>
    <xf numFmtId="0" fontId="3" fillId="0" borderId="32" xfId="0" applyFont="1" applyBorder="1" applyAlignment="1" applyProtection="1">
      <alignment horizontal="left"/>
      <protection locked="0"/>
    </xf>
    <xf numFmtId="0" fontId="3" fillId="0" borderId="0" xfId="0" applyFont="1" applyBorder="1" applyAlignment="1" applyProtection="1">
      <alignment horizontal="left"/>
      <protection locked="0"/>
    </xf>
    <xf numFmtId="0" fontId="3" fillId="11" borderId="0" xfId="0" applyFont="1" applyFill="1" applyBorder="1" applyAlignment="1" applyProtection="1">
      <alignment horizontal="center" vertical="center"/>
      <protection locked="0"/>
    </xf>
    <xf numFmtId="0" fontId="3" fillId="11" borderId="33" xfId="0" applyFont="1" applyFill="1" applyBorder="1" applyAlignment="1" applyProtection="1">
      <alignment horizontal="center" vertical="center"/>
      <protection locked="0"/>
    </xf>
    <xf numFmtId="0" fontId="8" fillId="0" borderId="0" xfId="0" applyFont="1" applyFill="1" applyProtection="1">
      <protection locked="0"/>
    </xf>
    <xf numFmtId="0" fontId="3" fillId="0" borderId="6" xfId="0" applyFont="1" applyFill="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8" fillId="0" borderId="0" xfId="0" applyFont="1" applyProtection="1">
      <protection locked="0"/>
    </xf>
    <xf numFmtId="0" fontId="8" fillId="0" borderId="2" xfId="0" applyFont="1" applyFill="1" applyBorder="1" applyAlignment="1" applyProtection="1">
      <alignment horizontal="center" vertical="center" wrapText="1"/>
      <protection locked="0"/>
    </xf>
    <xf numFmtId="0" fontId="3" fillId="0" borderId="32" xfId="0" applyFont="1" applyBorder="1" applyAlignment="1">
      <alignment horizontal="left"/>
    </xf>
    <xf numFmtId="0" fontId="3" fillId="0" borderId="0" xfId="0" applyFont="1" applyBorder="1" applyAlignment="1">
      <alignment horizontal="left"/>
    </xf>
    <xf numFmtId="0" fontId="3" fillId="11" borderId="0" xfId="0" applyFont="1" applyFill="1" applyBorder="1" applyAlignment="1">
      <alignment horizontal="center" vertical="center"/>
    </xf>
    <xf numFmtId="0" fontId="3" fillId="11" borderId="33" xfId="0" applyFont="1" applyFill="1" applyBorder="1" applyAlignment="1">
      <alignment horizontal="center" vertical="center"/>
    </xf>
    <xf numFmtId="0" fontId="22" fillId="9" borderId="32" xfId="0" applyFont="1" applyFill="1" applyBorder="1" applyAlignment="1">
      <alignment horizontal="center" vertical="center" wrapText="1"/>
    </xf>
    <xf numFmtId="0" fontId="22" fillId="9" borderId="0" xfId="0" applyFont="1" applyFill="1" applyBorder="1" applyAlignment="1">
      <alignment horizontal="center" vertical="center" wrapText="1"/>
    </xf>
    <xf numFmtId="0" fontId="22" fillId="9" borderId="33" xfId="0" applyFont="1" applyFill="1" applyBorder="1" applyAlignment="1">
      <alignment horizontal="center" vertical="center" wrapText="1"/>
    </xf>
    <xf numFmtId="0" fontId="22" fillId="9" borderId="34" xfId="0" applyFont="1" applyFill="1" applyBorder="1" applyAlignment="1">
      <alignment horizontal="center" vertical="center" wrapText="1"/>
    </xf>
    <xf numFmtId="0" fontId="22" fillId="9" borderId="35" xfId="0" applyFont="1" applyFill="1" applyBorder="1" applyAlignment="1">
      <alignment horizontal="center" vertical="center" wrapText="1"/>
    </xf>
    <xf numFmtId="0" fontId="22" fillId="9" borderId="36" xfId="0" applyFont="1" applyFill="1" applyBorder="1" applyAlignment="1">
      <alignment horizontal="center" vertical="center" wrapText="1"/>
    </xf>
    <xf numFmtId="0" fontId="21" fillId="10" borderId="29" xfId="0" applyFont="1" applyFill="1" applyBorder="1" applyAlignment="1">
      <alignment horizontal="right"/>
    </xf>
    <xf numFmtId="0" fontId="21" fillId="10" borderId="34" xfId="0" applyFont="1" applyFill="1" applyBorder="1" applyAlignment="1">
      <alignment horizontal="right"/>
    </xf>
    <xf numFmtId="0" fontId="21" fillId="10" borderId="30" xfId="0" applyFont="1" applyFill="1" applyBorder="1" applyAlignment="1">
      <alignment horizontal="center"/>
    </xf>
    <xf numFmtId="0" fontId="21" fillId="10" borderId="31" xfId="0" applyFont="1" applyFill="1" applyBorder="1" applyAlignment="1">
      <alignment horizontal="center"/>
    </xf>
    <xf numFmtId="0" fontId="21" fillId="10" borderId="35" xfId="0" applyFont="1" applyFill="1" applyBorder="1" applyAlignment="1">
      <alignment horizontal="center"/>
    </xf>
    <xf numFmtId="0" fontId="21" fillId="10" borderId="36" xfId="0" applyFont="1" applyFill="1" applyBorder="1" applyAlignment="1">
      <alignment horizontal="center"/>
    </xf>
    <xf numFmtId="0" fontId="6" fillId="4" borderId="0" xfId="0" applyFont="1" applyFill="1" applyAlignment="1" applyProtection="1">
      <alignment horizontal="center" vertical="center"/>
      <protection locked="0"/>
    </xf>
    <xf numFmtId="0" fontId="0" fillId="0" borderId="0" xfId="0" applyBorder="1" applyAlignment="1">
      <alignment horizontal="center" wrapText="1"/>
    </xf>
    <xf numFmtId="0" fontId="5" fillId="15" borderId="0" xfId="0" applyFont="1" applyFill="1" applyAlignment="1">
      <alignment horizontal="center"/>
    </xf>
    <xf numFmtId="0" fontId="4" fillId="15" borderId="0" xfId="0" applyFont="1" applyFill="1" applyAlignment="1">
      <alignment horizontal="center"/>
    </xf>
    <xf numFmtId="0" fontId="0" fillId="15" borderId="37" xfId="0" applyFill="1" applyBorder="1" applyAlignment="1">
      <alignment horizontal="center" wrapText="1"/>
    </xf>
    <xf numFmtId="165" fontId="27" fillId="0" borderId="0" xfId="6" applyFont="1" applyFill="1" applyAlignment="1" applyProtection="1">
      <alignment horizontal="center"/>
    </xf>
    <xf numFmtId="165" fontId="28" fillId="0" borderId="0" xfId="6" applyFont="1" applyFill="1" applyAlignment="1" applyProtection="1">
      <alignment horizontal="center"/>
    </xf>
  </cellXfs>
  <cellStyles count="12">
    <cellStyle name="Excel Built-in Normal" xfId="6"/>
    <cellStyle name="Excel Built-in Normal 1" xfId="11"/>
    <cellStyle name="Heading" xfId="1"/>
    <cellStyle name="Heading 2" xfId="7"/>
    <cellStyle name="Heading1" xfId="2"/>
    <cellStyle name="Heading1 2" xfId="8"/>
    <cellStyle name="Normalny" xfId="0" builtinId="0" customBuiltin="1"/>
    <cellStyle name="Normalny 2" xfId="5"/>
    <cellStyle name="Result" xfId="3"/>
    <cellStyle name="Result 2" xfId="9"/>
    <cellStyle name="Result2" xfId="4"/>
    <cellStyle name="Result2 2" xfId="10"/>
  </cellStyles>
  <dxfs count="0"/>
  <tableStyles count="0" defaultTableStyle="TableStyleMedium2" defaultPivotStyle="PivotStyleLight16"/>
  <colors>
    <mruColors>
      <color rgb="FFCC0066"/>
      <color rgb="FFF60A2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65"/>
  <sheetViews>
    <sheetView zoomScale="50" zoomScaleNormal="50" workbookViewId="0">
      <selection activeCell="J12" sqref="J12"/>
    </sheetView>
  </sheetViews>
  <sheetFormatPr defaultRowHeight="26.25"/>
  <cols>
    <col min="1" max="1" width="2.625" style="45" customWidth="1"/>
    <col min="2" max="2" width="9.25" style="3" customWidth="1"/>
    <col min="3" max="3" width="55.625" style="5" customWidth="1"/>
    <col min="4" max="4" width="6.625" style="3" customWidth="1"/>
    <col min="5" max="5" width="13.875" style="1" customWidth="1"/>
    <col min="6" max="6" width="10.75" style="1" customWidth="1"/>
    <col min="7" max="7" width="9.25" style="2" customWidth="1"/>
    <col min="8" max="8" width="56.375" style="1" customWidth="1"/>
    <col min="9" max="9" width="6.625" style="3" customWidth="1"/>
    <col min="10" max="10" width="13.875" style="1" customWidth="1"/>
    <col min="11" max="11" width="10.75" style="1" customWidth="1"/>
    <col min="12" max="12" width="9.25" style="2" customWidth="1"/>
    <col min="13" max="13" width="55.25" style="3" customWidth="1"/>
    <col min="14" max="14" width="6.625" style="3" customWidth="1"/>
    <col min="15" max="15" width="14" style="1" customWidth="1"/>
    <col min="16" max="16" width="10.75" style="1" customWidth="1"/>
    <col min="17" max="17" width="9.25" style="2" customWidth="1"/>
    <col min="18" max="18" width="56" style="3" customWidth="1"/>
    <col min="19" max="19" width="10.25" style="3" customWidth="1"/>
    <col min="20" max="20" width="10.75" style="1" customWidth="1"/>
    <col min="21" max="21" width="7.25" style="1" customWidth="1"/>
    <col min="22" max="22" width="3.75" style="1" customWidth="1"/>
    <col min="23" max="23" width="18.625" style="1" customWidth="1"/>
    <col min="24" max="24" width="15" style="2" customWidth="1"/>
    <col min="25" max="25" width="56.625" style="3" customWidth="1"/>
    <col min="26" max="26" width="23.625" style="1" customWidth="1"/>
    <col min="27" max="1024" width="10.75" style="1" customWidth="1"/>
    <col min="1025" max="1025" width="9" style="48" customWidth="1"/>
    <col min="1026" max="16384" width="9" style="48"/>
  </cols>
  <sheetData>
    <row r="1" spans="1:26" s="41" customFormat="1" ht="45" customHeight="1">
      <c r="A1" s="56"/>
      <c r="B1" s="229" t="s">
        <v>257</v>
      </c>
      <c r="C1" s="229"/>
      <c r="D1" s="229"/>
      <c r="E1" s="229"/>
      <c r="F1" s="229"/>
      <c r="G1" s="229"/>
      <c r="H1" s="229"/>
      <c r="I1" s="230" t="str">
        <f ca="1">MID(CELL("nazwa_pliku",A1),FIND("]",CELL("nazwa_pliku",A1),1)+1,100)</f>
        <v>WZÓR NA 3 ZAWODNIKÓW</v>
      </c>
      <c r="J1" s="230"/>
      <c r="K1" s="230"/>
      <c r="L1" s="230"/>
      <c r="M1" s="230"/>
      <c r="N1" s="230"/>
      <c r="O1" s="230"/>
      <c r="P1" s="230"/>
      <c r="Q1" s="230"/>
      <c r="R1" s="230"/>
      <c r="S1" s="230"/>
      <c r="T1" s="230"/>
      <c r="U1" s="230"/>
      <c r="V1" s="230"/>
      <c r="W1" s="230"/>
      <c r="X1" s="230"/>
      <c r="Y1" s="230"/>
    </row>
    <row r="2" spans="1:26" s="69" customFormat="1" ht="27.95" customHeight="1">
      <c r="A2" s="68"/>
      <c r="B2" s="10">
        <v>0</v>
      </c>
      <c r="C2" s="11" t="str">
        <f>VLOOKUP(B2,LISTA!A1:G249,2,0)</f>
        <v>-</v>
      </c>
      <c r="D2" s="12" t="s">
        <v>22</v>
      </c>
      <c r="G2" s="13"/>
      <c r="I2" s="14"/>
      <c r="L2" s="13"/>
      <c r="M2" s="14"/>
      <c r="N2" s="14"/>
      <c r="Q2" s="13"/>
      <c r="R2" s="14"/>
      <c r="S2" s="14"/>
      <c r="X2" s="13"/>
      <c r="Y2" s="14"/>
    </row>
    <row r="3" spans="1:26" s="69" customFormat="1" ht="27.95" customHeight="1">
      <c r="A3" s="47"/>
      <c r="B3" s="13"/>
      <c r="C3" s="53" t="str">
        <f>VLOOKUP(B2,LISTA!$A$1:$G$249,3,0)</f>
        <v>-</v>
      </c>
      <c r="D3" s="14"/>
      <c r="E3" s="220"/>
      <c r="F3" s="220"/>
      <c r="G3" s="13"/>
      <c r="I3" s="158"/>
      <c r="J3" s="159"/>
      <c r="K3" s="159"/>
      <c r="L3" s="160"/>
      <c r="M3" s="158"/>
      <c r="N3" s="158"/>
      <c r="O3" s="159"/>
      <c r="P3" s="159"/>
      <c r="Q3" s="13"/>
      <c r="R3" s="231" t="s">
        <v>28</v>
      </c>
      <c r="S3" s="232"/>
      <c r="T3" s="232"/>
      <c r="U3" s="232"/>
      <c r="V3" s="232"/>
      <c r="W3" s="233"/>
      <c r="X3" s="13"/>
      <c r="Y3" s="14"/>
    </row>
    <row r="4" spans="1:26" s="69" customFormat="1" ht="27.95" customHeight="1">
      <c r="A4" s="46"/>
      <c r="B4" s="13"/>
      <c r="C4" s="16"/>
      <c r="D4" s="217" t="s">
        <v>0</v>
      </c>
      <c r="E4" s="217"/>
      <c r="F4" s="21"/>
      <c r="G4" s="15">
        <f>IF(AND(D2=1,D6=0),IF(D2=1,B2,B6),IF(D2=0,B6,$A$4))</f>
        <v>0</v>
      </c>
      <c r="H4" s="11">
        <f>IF(AND(D2=1,D6=0),IF(D2=1,C2,C6),IF(D2=0,C6,$A$4))</f>
        <v>0</v>
      </c>
      <c r="I4" s="3"/>
      <c r="J4" s="1"/>
      <c r="K4" s="1"/>
      <c r="L4" s="2"/>
      <c r="M4" s="3"/>
      <c r="N4" s="3"/>
      <c r="O4" s="1"/>
      <c r="P4" s="1"/>
      <c r="Q4" s="13"/>
      <c r="R4" s="234"/>
      <c r="S4" s="235"/>
      <c r="T4" s="235"/>
      <c r="U4" s="235"/>
      <c r="V4" s="235"/>
      <c r="W4" s="236"/>
      <c r="X4" s="13"/>
      <c r="Y4" s="14"/>
    </row>
    <row r="5" spans="1:26" s="69" customFormat="1" ht="27.95" customHeight="1">
      <c r="A5" s="46"/>
      <c r="B5" s="13"/>
      <c r="C5" s="16"/>
      <c r="D5" s="14"/>
      <c r="E5" s="218"/>
      <c r="F5" s="218"/>
      <c r="G5" s="13"/>
      <c r="H5" s="11">
        <f>IF(AND(D2=1,D6=0),IF(D2=1,C3,C7),IF(D2=0,C7,$A$4))</f>
        <v>0</v>
      </c>
      <c r="I5" s="3"/>
      <c r="J5" s="1"/>
      <c r="K5" s="1"/>
      <c r="L5" s="2"/>
      <c r="M5" s="3"/>
      <c r="N5" s="3"/>
      <c r="O5" s="1"/>
      <c r="P5" s="1"/>
      <c r="Q5" s="13"/>
      <c r="R5" s="61"/>
      <c r="S5" s="62"/>
      <c r="T5" s="62"/>
      <c r="U5" s="67"/>
      <c r="V5" s="64"/>
      <c r="W5" s="65"/>
      <c r="X5" s="13"/>
      <c r="Y5" s="14"/>
    </row>
    <row r="6" spans="1:26" s="69" customFormat="1" ht="27.95" customHeight="1">
      <c r="A6" s="68"/>
      <c r="B6" s="10">
        <v>0</v>
      </c>
      <c r="C6" s="11" t="str">
        <f>VLOOKUP(B6,LISTA!$A$1:$G$249,2,0)</f>
        <v>-</v>
      </c>
      <c r="D6" s="12" t="s">
        <v>22</v>
      </c>
      <c r="G6" s="13"/>
      <c r="I6" s="3"/>
      <c r="J6" s="1"/>
      <c r="K6" s="1"/>
      <c r="L6" s="2"/>
      <c r="M6" s="3"/>
      <c r="N6" s="3"/>
      <c r="O6" s="1"/>
      <c r="P6" s="1"/>
      <c r="Q6" s="13"/>
      <c r="R6" s="222" t="s">
        <v>27</v>
      </c>
      <c r="S6" s="223"/>
      <c r="T6" s="223"/>
      <c r="U6" s="223"/>
      <c r="V6" s="224" t="s">
        <v>23</v>
      </c>
      <c r="W6" s="225"/>
      <c r="X6" s="13"/>
      <c r="Y6" s="14"/>
    </row>
    <row r="7" spans="1:26" s="69" customFormat="1" ht="27.95" customHeight="1">
      <c r="A7" s="47"/>
      <c r="B7" s="13"/>
      <c r="C7" s="53" t="str">
        <f>VLOOKUP(B6,LISTA!$A$1:$G$249,3,0)</f>
        <v>-</v>
      </c>
      <c r="D7" s="14"/>
      <c r="G7" s="13"/>
      <c r="H7" s="47"/>
      <c r="I7" s="3"/>
      <c r="J7" s="1"/>
      <c r="K7" s="1"/>
      <c r="L7" s="2"/>
      <c r="M7" s="3"/>
      <c r="N7" s="3"/>
      <c r="O7" s="1"/>
      <c r="P7" s="1"/>
      <c r="Q7" s="13"/>
      <c r="R7" s="61"/>
      <c r="S7" s="62"/>
      <c r="T7" s="62"/>
      <c r="U7" s="67"/>
      <c r="V7" s="64"/>
      <c r="W7" s="65"/>
      <c r="X7" s="13"/>
      <c r="Y7" s="14"/>
    </row>
    <row r="8" spans="1:26" s="69" customFormat="1" ht="27.95" customHeight="1">
      <c r="A8" s="46"/>
      <c r="B8" s="13"/>
      <c r="C8" s="16"/>
      <c r="D8" s="14"/>
      <c r="G8" s="13"/>
      <c r="H8" s="46"/>
      <c r="I8" s="3"/>
      <c r="J8" s="1"/>
      <c r="K8" s="1"/>
      <c r="L8" s="2"/>
      <c r="M8" s="3"/>
      <c r="N8" s="3"/>
      <c r="O8" s="1"/>
      <c r="P8" s="1"/>
      <c r="Q8" s="13"/>
      <c r="R8" s="222" t="s">
        <v>24</v>
      </c>
      <c r="S8" s="223"/>
      <c r="T8" s="223"/>
      <c r="U8" s="223"/>
      <c r="V8" s="224" t="s">
        <v>25</v>
      </c>
      <c r="W8" s="225"/>
      <c r="X8" s="13"/>
      <c r="Y8" s="14"/>
    </row>
    <row r="9" spans="1:26" s="69" customFormat="1" ht="27.95" customHeight="1">
      <c r="A9" s="46"/>
      <c r="B9" s="13"/>
      <c r="C9" s="16"/>
      <c r="D9" s="14"/>
      <c r="G9" s="13"/>
      <c r="H9" s="46"/>
      <c r="I9" s="3"/>
      <c r="J9" s="1"/>
      <c r="K9" s="1"/>
      <c r="L9" s="2"/>
      <c r="M9" s="3"/>
      <c r="N9" s="3"/>
      <c r="O9" s="1"/>
      <c r="P9" s="1"/>
      <c r="Q9" s="13"/>
      <c r="R9" s="61"/>
      <c r="S9" s="62"/>
      <c r="T9" s="62"/>
      <c r="U9" s="67"/>
      <c r="V9" s="64"/>
      <c r="W9" s="65"/>
      <c r="X9" s="13"/>
      <c r="Y9" s="14"/>
    </row>
    <row r="10" spans="1:26" s="69" customFormat="1" ht="27.95" customHeight="1">
      <c r="A10" s="68"/>
      <c r="B10" s="10">
        <v>0</v>
      </c>
      <c r="C10" s="11" t="str">
        <f>VLOOKUP(B10,LISTA!$A$1:$G$249,2,0)</f>
        <v>-</v>
      </c>
      <c r="D10" s="12" t="s">
        <v>22</v>
      </c>
      <c r="G10" s="13"/>
      <c r="I10" s="3"/>
      <c r="J10" s="1"/>
      <c r="K10" s="1"/>
      <c r="L10" s="2"/>
      <c r="M10" s="3"/>
      <c r="N10" s="3"/>
      <c r="O10" s="1"/>
      <c r="P10" s="1"/>
      <c r="Q10" s="13"/>
      <c r="R10" s="226" t="s">
        <v>26</v>
      </c>
      <c r="S10" s="227"/>
      <c r="T10" s="227"/>
      <c r="U10" s="227"/>
      <c r="V10" s="227"/>
      <c r="W10" s="228"/>
      <c r="X10" s="13"/>
      <c r="Y10" s="14"/>
    </row>
    <row r="11" spans="1:26" s="69" customFormat="1" ht="27.95" customHeight="1">
      <c r="A11" s="47"/>
      <c r="B11" s="13"/>
      <c r="C11" s="53" t="str">
        <f>VLOOKUP(B10,LISTA!$A$1:$G$249,3,0)</f>
        <v>-</v>
      </c>
      <c r="D11" s="14"/>
      <c r="E11" s="220"/>
      <c r="F11" s="220"/>
      <c r="G11" s="13"/>
      <c r="I11" s="3"/>
      <c r="J11" s="1"/>
      <c r="K11" s="1"/>
      <c r="L11" s="2"/>
      <c r="M11" s="3"/>
      <c r="N11" s="3"/>
      <c r="O11" s="1"/>
      <c r="P11" s="1"/>
      <c r="Q11" s="13"/>
      <c r="R11" s="14"/>
      <c r="S11" s="14"/>
      <c r="X11" s="13"/>
      <c r="Y11" s="14"/>
    </row>
    <row r="12" spans="1:26" s="69" customFormat="1" ht="27.95" customHeight="1">
      <c r="A12" s="216"/>
      <c r="B12" s="13"/>
      <c r="C12" s="16"/>
      <c r="D12" s="217" t="s">
        <v>0</v>
      </c>
      <c r="E12" s="217"/>
      <c r="F12" s="21"/>
      <c r="G12" s="15">
        <f>IF(AND(D2=1,D6=0),IF(D2=1,B10,B14),IF(D2=0,B14,$A$4))</f>
        <v>0</v>
      </c>
      <c r="H12" s="11">
        <f>IF(AND(D10=1,D14=0),IF(D10=1,C10,C14),IF(D10=0,C14,$A$4))</f>
        <v>0</v>
      </c>
      <c r="I12" s="3"/>
      <c r="J12" s="1"/>
      <c r="K12" s="1"/>
      <c r="L12" s="2"/>
      <c r="M12" s="3"/>
      <c r="N12" s="3"/>
      <c r="O12" s="1"/>
      <c r="P12" s="1"/>
      <c r="Q12" s="13"/>
      <c r="R12" s="14"/>
      <c r="S12" s="14"/>
      <c r="X12" s="13"/>
      <c r="Y12" s="14"/>
    </row>
    <row r="13" spans="1:26" s="69" customFormat="1" ht="27.95" customHeight="1">
      <c r="A13" s="216"/>
      <c r="B13" s="13"/>
      <c r="C13" s="16"/>
      <c r="D13" s="14"/>
      <c r="E13" s="218"/>
      <c r="F13" s="218"/>
      <c r="G13" s="13"/>
      <c r="H13" s="11">
        <f>IF(AND(D10=1,D14=0),IF(D10=1,C11,C15),IF(D10=0,C15,$A$4))</f>
        <v>0</v>
      </c>
      <c r="I13" s="3"/>
      <c r="J13" s="1"/>
      <c r="K13" s="1"/>
      <c r="L13" s="2"/>
      <c r="M13" s="3"/>
      <c r="N13" s="3"/>
      <c r="O13" s="1"/>
      <c r="P13" s="1"/>
      <c r="Q13" s="13"/>
      <c r="R13" s="14"/>
      <c r="S13" s="14"/>
      <c r="X13" s="13"/>
      <c r="Y13" s="14"/>
    </row>
    <row r="14" spans="1:26" s="69" customFormat="1" ht="27.95" customHeight="1">
      <c r="A14" s="68"/>
      <c r="B14" s="10">
        <v>0</v>
      </c>
      <c r="C14" s="11" t="str">
        <f>VLOOKUP(B14,LISTA!$A$1:$G$249,2,0)</f>
        <v>-</v>
      </c>
      <c r="D14" s="12" t="s">
        <v>22</v>
      </c>
      <c r="G14" s="13"/>
      <c r="I14" s="3"/>
      <c r="J14" s="1"/>
      <c r="K14" s="1"/>
      <c r="L14" s="2"/>
      <c r="M14" s="3"/>
      <c r="N14" s="3"/>
      <c r="O14" s="1"/>
      <c r="P14" s="1"/>
      <c r="Q14" s="13"/>
      <c r="R14" s="14"/>
      <c r="S14" s="14"/>
      <c r="X14" s="13"/>
      <c r="Y14" s="14"/>
    </row>
    <row r="15" spans="1:26" s="69" customFormat="1" ht="27.95" customHeight="1">
      <c r="A15" s="47"/>
      <c r="B15" s="13"/>
      <c r="C15" s="53" t="str">
        <f>VLOOKUP(B14,LISTA!$A$1:$G$249,3,0)</f>
        <v>-</v>
      </c>
      <c r="D15" s="14"/>
      <c r="G15" s="13"/>
      <c r="I15" s="3"/>
      <c r="J15" s="1"/>
      <c r="K15" s="1"/>
      <c r="L15" s="2"/>
      <c r="M15" s="3"/>
      <c r="N15" s="3"/>
      <c r="O15" s="1"/>
      <c r="P15" s="1"/>
      <c r="Q15" s="13"/>
      <c r="R15" s="14"/>
      <c r="S15" s="14"/>
      <c r="X15" s="13"/>
      <c r="Y15" s="14"/>
    </row>
    <row r="16" spans="1:26" s="69" customFormat="1" ht="27.95" customHeight="1">
      <c r="A16" s="46"/>
      <c r="B16" s="13"/>
      <c r="C16" s="16"/>
      <c r="D16" s="14"/>
      <c r="G16" s="13"/>
      <c r="I16" s="3"/>
      <c r="J16" s="1"/>
      <c r="K16" s="1"/>
      <c r="L16" s="2"/>
      <c r="M16" s="3"/>
      <c r="N16" s="3"/>
      <c r="O16" s="1"/>
      <c r="P16" s="1"/>
      <c r="Q16" s="13"/>
      <c r="R16" s="14"/>
      <c r="S16" s="14"/>
      <c r="X16" s="221"/>
      <c r="Y16" s="221"/>
      <c r="Z16" s="221"/>
    </row>
    <row r="17" spans="1:27" s="69" customFormat="1" ht="27.95" customHeight="1">
      <c r="A17" s="46"/>
      <c r="B17" s="13"/>
      <c r="C17" s="16"/>
      <c r="D17" s="14"/>
      <c r="G17" s="13"/>
      <c r="I17" s="3"/>
      <c r="J17" s="1"/>
      <c r="K17" s="1"/>
      <c r="L17" s="2"/>
      <c r="M17" s="3"/>
      <c r="N17" s="3"/>
      <c r="O17" s="1"/>
      <c r="P17" s="1"/>
      <c r="Q17" s="13"/>
      <c r="R17" s="14"/>
      <c r="S17" s="14"/>
      <c r="W17" s="17"/>
      <c r="X17" s="19"/>
      <c r="Y17" s="22"/>
      <c r="Z17" s="22" t="s">
        <v>10</v>
      </c>
      <c r="AA17" s="14"/>
    </row>
    <row r="18" spans="1:27" s="69" customFormat="1" ht="27.95" customHeight="1">
      <c r="A18" s="68"/>
      <c r="B18" s="10">
        <v>0</v>
      </c>
      <c r="C18" s="11" t="str">
        <f>VLOOKUP(B18,LISTA!$A$1:$G$249,2,0)</f>
        <v>-</v>
      </c>
      <c r="D18" s="12" t="s">
        <v>22</v>
      </c>
      <c r="G18" s="13"/>
      <c r="I18" s="3"/>
      <c r="J18" s="1"/>
      <c r="K18" s="1"/>
      <c r="L18" s="2"/>
      <c r="M18" s="3"/>
      <c r="N18" s="3"/>
      <c r="O18" s="1"/>
      <c r="P18" s="1"/>
      <c r="Q18" s="13"/>
      <c r="R18" s="14"/>
      <c r="S18" s="14"/>
      <c r="W18" s="219" t="s">
        <v>2</v>
      </c>
      <c r="X18" s="17"/>
      <c r="Y18" s="17"/>
      <c r="Z18" s="17">
        <v>4</v>
      </c>
      <c r="AA18" s="14"/>
    </row>
    <row r="19" spans="1:27" s="69" customFormat="1" ht="27.95" customHeight="1">
      <c r="A19" s="47"/>
      <c r="B19" s="13"/>
      <c r="C19" s="53" t="str">
        <f>VLOOKUP(B18,LISTA!$A$1:$G$249,3,0)</f>
        <v>-</v>
      </c>
      <c r="D19" s="14"/>
      <c r="E19" s="220"/>
      <c r="F19" s="220"/>
      <c r="G19" s="13"/>
      <c r="I19" s="3"/>
      <c r="J19" s="1"/>
      <c r="K19" s="1"/>
      <c r="L19" s="2"/>
      <c r="M19" s="3"/>
      <c r="N19" s="3"/>
      <c r="O19" s="1"/>
      <c r="P19" s="1"/>
      <c r="Q19" s="13"/>
      <c r="R19" s="14"/>
      <c r="S19" s="14"/>
      <c r="W19" s="219"/>
      <c r="X19" s="17"/>
      <c r="Y19" s="17"/>
      <c r="Z19" s="17"/>
      <c r="AA19" s="14"/>
    </row>
    <row r="20" spans="1:27" s="69" customFormat="1" ht="27.95" customHeight="1">
      <c r="A20" s="216"/>
      <c r="B20" s="13"/>
      <c r="C20" s="16"/>
      <c r="D20" s="217" t="s">
        <v>0</v>
      </c>
      <c r="E20" s="217"/>
      <c r="F20" s="21"/>
      <c r="G20" s="15">
        <f>IF(AND(D2=1,D6=0),IF(D2=1,B18,B22),IF(D2=0,B22,$A$4))</f>
        <v>0</v>
      </c>
      <c r="H20" s="11">
        <f>IF(AND(D18=1,D22=0),IF(D18=1,C18,C22),IF(D18=0,C22,$A$4))</f>
        <v>0</v>
      </c>
      <c r="I20" s="3"/>
      <c r="J20" s="1"/>
      <c r="K20" s="1"/>
      <c r="L20" s="2"/>
      <c r="M20" s="3"/>
      <c r="N20" s="3"/>
      <c r="O20" s="1"/>
      <c r="P20" s="1"/>
      <c r="Q20" s="13"/>
      <c r="R20" s="14"/>
      <c r="S20" s="14"/>
      <c r="W20" s="219" t="s">
        <v>3</v>
      </c>
      <c r="X20" s="20"/>
      <c r="Y20" s="20"/>
      <c r="Z20" s="17">
        <v>3</v>
      </c>
      <c r="AA20" s="14"/>
    </row>
    <row r="21" spans="1:27" s="69" customFormat="1" ht="27.95" customHeight="1">
      <c r="A21" s="216"/>
      <c r="B21" s="13"/>
      <c r="C21" s="16"/>
      <c r="D21" s="14"/>
      <c r="E21" s="218"/>
      <c r="F21" s="218"/>
      <c r="G21" s="13"/>
      <c r="H21" s="11">
        <f>IF(AND(D18=1,D22=0),IF(D18=1,C19,C23),IF(D18=0,C23,$A$4))</f>
        <v>0</v>
      </c>
      <c r="I21" s="3"/>
      <c r="J21" s="1"/>
      <c r="K21" s="1"/>
      <c r="L21" s="2"/>
      <c r="M21" s="3"/>
      <c r="N21" s="3"/>
      <c r="O21" s="1"/>
      <c r="P21" s="1"/>
      <c r="Q21" s="13"/>
      <c r="R21" s="14"/>
      <c r="S21" s="14"/>
      <c r="W21" s="219"/>
      <c r="X21" s="17"/>
      <c r="Y21" s="20"/>
      <c r="Z21" s="17"/>
      <c r="AA21" s="14"/>
    </row>
    <row r="22" spans="1:27" s="69" customFormat="1" ht="27.95" customHeight="1">
      <c r="A22" s="68"/>
      <c r="B22" s="10">
        <v>0</v>
      </c>
      <c r="C22" s="11" t="str">
        <f>VLOOKUP(B22,LISTA!$A$1:$G$249,2,0)</f>
        <v>-</v>
      </c>
      <c r="D22" s="12" t="s">
        <v>22</v>
      </c>
      <c r="G22" s="13"/>
      <c r="I22" s="3"/>
      <c r="J22" s="1"/>
      <c r="K22" s="1"/>
      <c r="L22" s="2"/>
      <c r="M22" s="3"/>
      <c r="N22" s="3"/>
      <c r="O22" s="1"/>
      <c r="P22" s="1"/>
      <c r="Q22" s="13"/>
      <c r="R22" s="14"/>
      <c r="S22" s="14"/>
      <c r="W22" s="219" t="s">
        <v>4</v>
      </c>
      <c r="X22" s="20"/>
      <c r="Y22" s="20"/>
      <c r="Z22" s="17">
        <v>2</v>
      </c>
      <c r="AA22" s="14"/>
    </row>
    <row r="23" spans="1:27" s="69" customFormat="1" ht="27.95" customHeight="1">
      <c r="A23" s="47"/>
      <c r="B23" s="13"/>
      <c r="C23" s="53" t="str">
        <f>VLOOKUP(B22,LISTA!$A$1:$G$249,3,0)</f>
        <v>-</v>
      </c>
      <c r="D23" s="14"/>
      <c r="G23" s="13"/>
      <c r="H23" s="47"/>
      <c r="I23" s="3"/>
      <c r="J23" s="1"/>
      <c r="K23" s="1"/>
      <c r="L23" s="2"/>
      <c r="M23" s="3"/>
      <c r="N23" s="3"/>
      <c r="O23" s="1"/>
      <c r="P23" s="1"/>
      <c r="Q23" s="13"/>
      <c r="R23" s="14"/>
      <c r="S23" s="14"/>
      <c r="W23" s="219"/>
      <c r="X23" s="17"/>
      <c r="Y23" s="20"/>
      <c r="Z23" s="17"/>
      <c r="AA23" s="14"/>
    </row>
    <row r="24" spans="1:27" s="69" customFormat="1" ht="27.95" customHeight="1">
      <c r="A24" s="46"/>
      <c r="B24" s="13"/>
      <c r="C24" s="16"/>
      <c r="D24" s="14"/>
      <c r="G24" s="13"/>
      <c r="H24" s="46"/>
      <c r="I24" s="3"/>
      <c r="J24" s="1"/>
      <c r="K24" s="1"/>
      <c r="L24" s="2"/>
      <c r="M24" s="3"/>
      <c r="N24" s="3"/>
      <c r="O24" s="1"/>
      <c r="P24" s="1"/>
      <c r="Q24" s="13"/>
      <c r="R24" s="14"/>
      <c r="S24" s="14"/>
      <c r="W24" s="219" t="s">
        <v>5</v>
      </c>
      <c r="X24" s="20"/>
      <c r="Y24" s="20"/>
      <c r="Z24" s="17">
        <v>1</v>
      </c>
      <c r="AA24" s="14"/>
    </row>
    <row r="25" spans="1:27" s="69" customFormat="1" ht="27.95" customHeight="1">
      <c r="A25" s="46"/>
      <c r="B25" s="13"/>
      <c r="C25" s="16"/>
      <c r="D25" s="14"/>
      <c r="G25" s="13"/>
      <c r="H25" s="46"/>
      <c r="I25" s="3"/>
      <c r="J25" s="1"/>
      <c r="K25" s="1"/>
      <c r="L25" s="2"/>
      <c r="M25" s="3"/>
      <c r="N25" s="3"/>
      <c r="O25" s="1"/>
      <c r="P25" s="1"/>
      <c r="Q25" s="13"/>
      <c r="R25" s="14"/>
      <c r="S25" s="14"/>
      <c r="W25" s="219"/>
      <c r="X25" s="17"/>
      <c r="Y25" s="20"/>
      <c r="Z25" s="23"/>
    </row>
    <row r="26" spans="1:27" s="69" customFormat="1" ht="27.95" customHeight="1">
      <c r="A26" s="68"/>
      <c r="B26" s="10"/>
      <c r="C26" s="11" t="str">
        <f>VLOOKUP(B26,LISTA!$A$1:$G$249,2,0)</f>
        <v>-</v>
      </c>
      <c r="D26" s="12" t="s">
        <v>22</v>
      </c>
      <c r="G26" s="13"/>
      <c r="I26" s="3"/>
      <c r="J26" s="1"/>
      <c r="K26" s="1"/>
      <c r="L26" s="2"/>
      <c r="M26" s="3"/>
      <c r="N26" s="3"/>
      <c r="O26" s="1"/>
      <c r="P26" s="1"/>
      <c r="Q26" s="13"/>
      <c r="R26" s="14"/>
      <c r="S26" s="14"/>
      <c r="X26" s="13"/>
      <c r="Y26" s="14"/>
    </row>
    <row r="27" spans="1:27" s="69" customFormat="1" ht="27.95" customHeight="1">
      <c r="A27" s="47"/>
      <c r="B27" s="13"/>
      <c r="C27" s="11" t="str">
        <f>VLOOKUP(B26,LISTA!$A$1:$G$249,3,0)</f>
        <v>-</v>
      </c>
      <c r="D27" s="14"/>
      <c r="E27" s="220"/>
      <c r="F27" s="220"/>
      <c r="G27" s="13"/>
      <c r="I27" s="3"/>
      <c r="J27" s="1"/>
      <c r="K27" s="1"/>
      <c r="L27" s="2"/>
      <c r="M27" s="3"/>
      <c r="N27" s="3"/>
      <c r="O27" s="1"/>
      <c r="P27" s="1"/>
      <c r="Q27" s="13"/>
      <c r="R27" s="14"/>
      <c r="S27" s="14"/>
      <c r="X27" s="13"/>
      <c r="Y27" s="14"/>
    </row>
    <row r="28" spans="1:27" s="69" customFormat="1" ht="27.95" customHeight="1">
      <c r="A28" s="216"/>
      <c r="B28" s="13"/>
      <c r="C28" s="16"/>
      <c r="D28" s="217" t="s">
        <v>0</v>
      </c>
      <c r="E28" s="217"/>
      <c r="F28" s="21"/>
      <c r="G28" s="15">
        <f>IF(AND(D2=1,D6=0),IF(D2=1,B26,B30),IF(D2=0,B30,$A$4))</f>
        <v>0</v>
      </c>
      <c r="H28" s="11">
        <f>IF(AND(D26=1,D30=0),IF(D26=1,C26,C30),IF(D26=0,C30,$A$4))</f>
        <v>0</v>
      </c>
      <c r="I28" s="3"/>
      <c r="J28" s="1"/>
      <c r="K28" s="1"/>
      <c r="L28" s="2"/>
      <c r="M28" s="3"/>
      <c r="N28" s="3"/>
      <c r="O28" s="1"/>
      <c r="P28" s="1"/>
      <c r="Q28" s="13"/>
      <c r="R28" s="14"/>
      <c r="S28" s="14"/>
      <c r="X28" s="13"/>
      <c r="Y28" s="14"/>
    </row>
    <row r="29" spans="1:27" s="69" customFormat="1" ht="27.95" customHeight="1">
      <c r="A29" s="216"/>
      <c r="B29" s="13"/>
      <c r="C29" s="16"/>
      <c r="D29" s="14"/>
      <c r="E29" s="218"/>
      <c r="F29" s="218"/>
      <c r="G29" s="13"/>
      <c r="H29" s="11">
        <f>IF(AND(D26=1,D30=0),IF(D26=1,C27,C31),IF(D26=0,C31,$A$4))</f>
        <v>0</v>
      </c>
      <c r="I29" s="3"/>
      <c r="J29" s="1"/>
      <c r="K29" s="1"/>
      <c r="L29" s="2"/>
      <c r="M29" s="3"/>
      <c r="N29" s="3"/>
      <c r="O29" s="1"/>
      <c r="P29" s="1"/>
      <c r="Q29" s="13"/>
      <c r="R29" s="14"/>
      <c r="S29" s="14"/>
      <c r="X29" s="13"/>
      <c r="Y29" s="14"/>
    </row>
    <row r="30" spans="1:27" s="69" customFormat="1" ht="27.95" customHeight="1">
      <c r="A30" s="68"/>
      <c r="B30" s="10"/>
      <c r="C30" s="11" t="str">
        <f>VLOOKUP(B30,LISTA!$A$1:$G$249,2,0)</f>
        <v>-</v>
      </c>
      <c r="D30" s="12" t="s">
        <v>22</v>
      </c>
      <c r="G30" s="13"/>
      <c r="I30" s="3"/>
      <c r="J30" s="1"/>
      <c r="K30" s="1"/>
      <c r="L30" s="2"/>
      <c r="M30" s="3"/>
      <c r="N30" s="3"/>
      <c r="O30" s="1"/>
      <c r="P30" s="1"/>
      <c r="Q30" s="13"/>
      <c r="R30" s="14"/>
      <c r="S30" s="14"/>
      <c r="X30" s="13"/>
      <c r="Y30" s="14"/>
    </row>
    <row r="31" spans="1:27" s="69" customFormat="1" ht="27.95" customHeight="1">
      <c r="A31" s="47"/>
      <c r="B31" s="13"/>
      <c r="C31" s="11" t="str">
        <f>VLOOKUP(B30,LISTA!$A$1:$G$249,3,0)</f>
        <v>-</v>
      </c>
      <c r="D31" s="14"/>
      <c r="G31" s="13"/>
      <c r="I31" s="3"/>
      <c r="J31" s="1"/>
      <c r="K31" s="1"/>
      <c r="L31" s="2"/>
      <c r="M31" s="3"/>
      <c r="N31" s="3"/>
      <c r="O31" s="1"/>
      <c r="P31" s="1"/>
      <c r="Q31" s="7"/>
      <c r="R31" s="8"/>
      <c r="S31" s="8"/>
      <c r="X31" s="13"/>
      <c r="Y31" s="14"/>
    </row>
    <row r="32" spans="1:27" s="69" customFormat="1" ht="27.95" customHeight="1">
      <c r="A32" s="46"/>
      <c r="B32" s="13"/>
      <c r="C32" s="16"/>
      <c r="D32" s="14"/>
      <c r="G32" s="13"/>
      <c r="I32" s="3"/>
      <c r="J32" s="1"/>
      <c r="K32" s="1"/>
      <c r="L32" s="2"/>
      <c r="M32" s="3"/>
      <c r="N32" s="3"/>
      <c r="O32" s="1"/>
      <c r="P32" s="1"/>
      <c r="Q32" s="2"/>
      <c r="R32" s="3"/>
      <c r="S32" s="3"/>
      <c r="X32" s="13"/>
      <c r="Y32" s="14"/>
    </row>
    <row r="33" spans="1:28" s="69" customFormat="1" ht="27.95" customHeight="1">
      <c r="A33" s="46"/>
      <c r="B33" s="13"/>
      <c r="C33" s="16"/>
      <c r="D33" s="14"/>
      <c r="G33" s="13"/>
      <c r="I33" s="3"/>
      <c r="J33" s="1"/>
      <c r="K33" s="1"/>
      <c r="L33" s="2"/>
      <c r="M33" s="3"/>
      <c r="N33" s="3"/>
      <c r="O33" s="1"/>
      <c r="P33" s="1"/>
      <c r="Q33" s="2"/>
      <c r="R33" s="3"/>
      <c r="S33" s="3"/>
      <c r="T33" s="6"/>
      <c r="U33" s="6"/>
      <c r="V33" s="6"/>
      <c r="W33" s="6"/>
      <c r="X33" s="7"/>
      <c r="Y33" s="8"/>
      <c r="Z33" s="6"/>
      <c r="AA33" s="1"/>
      <c r="AB33" s="1"/>
    </row>
    <row r="34" spans="1:28" s="69" customFormat="1" ht="27.95" customHeight="1">
      <c r="A34" s="68"/>
      <c r="B34" s="10"/>
      <c r="C34" s="11" t="str">
        <f>VLOOKUP(B34,LISTA!$A$1:$G$249,2,0)</f>
        <v>-</v>
      </c>
      <c r="D34" s="12" t="s">
        <v>22</v>
      </c>
      <c r="G34" s="13"/>
      <c r="I34" s="3"/>
      <c r="J34" s="1"/>
      <c r="K34" s="1"/>
      <c r="L34" s="2"/>
      <c r="M34" s="3"/>
      <c r="N34" s="3"/>
      <c r="O34" s="1"/>
      <c r="P34" s="1"/>
      <c r="Q34" s="2"/>
      <c r="R34" s="3"/>
      <c r="S34" s="3"/>
      <c r="T34" s="1"/>
      <c r="U34" s="1"/>
      <c r="V34" s="1"/>
      <c r="W34" s="1"/>
      <c r="X34" s="2"/>
      <c r="Y34" s="3"/>
      <c r="Z34" s="1"/>
      <c r="AA34" s="1"/>
      <c r="AB34" s="1"/>
    </row>
    <row r="35" spans="1:28" s="69" customFormat="1" ht="27.95" customHeight="1">
      <c r="A35" s="47"/>
      <c r="B35" s="13"/>
      <c r="C35" s="11" t="str">
        <f>VLOOKUP(B34,LISTA!$A$1:$G$249,3,0)</f>
        <v>-</v>
      </c>
      <c r="D35" s="14"/>
      <c r="E35" s="220"/>
      <c r="F35" s="220"/>
      <c r="G35" s="13"/>
      <c r="I35" s="3"/>
      <c r="J35" s="1"/>
      <c r="K35" s="1"/>
      <c r="L35" s="2"/>
      <c r="M35" s="3"/>
      <c r="N35" s="3"/>
      <c r="O35" s="1"/>
      <c r="P35" s="1"/>
      <c r="Q35" s="2"/>
      <c r="R35" s="3"/>
      <c r="S35" s="3"/>
      <c r="T35" s="1"/>
      <c r="U35" s="1"/>
      <c r="V35" s="1"/>
      <c r="W35" s="1"/>
      <c r="X35" s="2"/>
      <c r="Y35" s="3"/>
      <c r="Z35" s="1"/>
      <c r="AA35" s="1"/>
      <c r="AB35" s="1"/>
    </row>
    <row r="36" spans="1:28" s="69" customFormat="1" ht="27.95" customHeight="1">
      <c r="A36" s="216"/>
      <c r="B36" s="13"/>
      <c r="C36" s="16"/>
      <c r="D36" s="217" t="s">
        <v>0</v>
      </c>
      <c r="E36" s="217"/>
      <c r="F36" s="21"/>
      <c r="G36" s="15">
        <f>IF(AND(D2=1,D6=0),IF(D2=1,B34,B38),IF(D2=0,B38,$A$4))</f>
        <v>0</v>
      </c>
      <c r="H36" s="11">
        <f>IF(AND(D34=1,D38=0),IF(D34=1,C34,C38),IF(D34=0,C38,$A$4))</f>
        <v>0</v>
      </c>
      <c r="I36" s="3"/>
      <c r="J36" s="1"/>
      <c r="K36" s="1"/>
      <c r="L36" s="2"/>
      <c r="M36" s="3"/>
      <c r="N36" s="3"/>
      <c r="O36" s="1"/>
      <c r="P36" s="1"/>
      <c r="Q36" s="2"/>
      <c r="R36" s="3"/>
      <c r="S36" s="3"/>
      <c r="T36" s="1"/>
      <c r="U36" s="1"/>
      <c r="V36" s="1"/>
      <c r="W36" s="1"/>
      <c r="X36" s="2"/>
      <c r="Y36" s="3"/>
      <c r="Z36" s="1"/>
      <c r="AA36" s="1"/>
      <c r="AB36" s="1"/>
    </row>
    <row r="37" spans="1:28" s="69" customFormat="1" ht="27.95" customHeight="1">
      <c r="A37" s="216"/>
      <c r="B37" s="13"/>
      <c r="C37" s="16"/>
      <c r="D37" s="14"/>
      <c r="E37" s="218"/>
      <c r="F37" s="218"/>
      <c r="G37" s="13"/>
      <c r="H37" s="11">
        <f>IF(AND(D34=1,D38=0),IF(D34=1,C35,C39),IF(D34=0,C39,$A$4))</f>
        <v>0</v>
      </c>
      <c r="I37" s="3"/>
      <c r="J37" s="1"/>
      <c r="K37" s="1"/>
      <c r="L37" s="2"/>
      <c r="M37" s="3"/>
      <c r="N37" s="3"/>
      <c r="O37" s="1"/>
      <c r="P37" s="1"/>
      <c r="Q37" s="2"/>
      <c r="R37" s="3"/>
      <c r="S37" s="3"/>
      <c r="T37" s="1"/>
      <c r="U37" s="1"/>
      <c r="V37" s="1"/>
      <c r="W37" s="1"/>
      <c r="X37" s="2"/>
      <c r="Y37" s="3"/>
      <c r="Z37" s="1"/>
      <c r="AA37" s="1"/>
      <c r="AB37" s="1"/>
    </row>
    <row r="38" spans="1:28" s="69" customFormat="1" ht="27.95" customHeight="1">
      <c r="A38" s="68"/>
      <c r="B38" s="10"/>
      <c r="C38" s="11" t="str">
        <f>VLOOKUP(B38,LISTA!$A$1:$G$249,2,0)</f>
        <v>-</v>
      </c>
      <c r="D38" s="12" t="s">
        <v>22</v>
      </c>
      <c r="G38" s="13"/>
      <c r="I38" s="3"/>
      <c r="J38" s="1"/>
      <c r="K38" s="1"/>
      <c r="L38" s="2"/>
      <c r="M38" s="3"/>
      <c r="N38" s="3"/>
      <c r="O38" s="1"/>
      <c r="P38" s="1"/>
      <c r="Q38" s="2"/>
      <c r="R38" s="3"/>
      <c r="S38" s="3"/>
      <c r="T38" s="1"/>
      <c r="U38" s="1"/>
      <c r="V38" s="1"/>
      <c r="W38" s="1"/>
      <c r="X38" s="2"/>
      <c r="Y38" s="3"/>
      <c r="Z38" s="1"/>
      <c r="AA38" s="1"/>
      <c r="AB38" s="1"/>
    </row>
    <row r="39" spans="1:28" s="69" customFormat="1" ht="27.95" customHeight="1">
      <c r="A39" s="47"/>
      <c r="B39" s="13"/>
      <c r="C39" s="11" t="str">
        <f>VLOOKUP(B38,LISTA!$A$1:$G$249,3,0)</f>
        <v>-</v>
      </c>
      <c r="D39" s="14"/>
      <c r="G39" s="13"/>
      <c r="H39" s="47"/>
      <c r="I39" s="3"/>
      <c r="J39" s="1"/>
      <c r="K39" s="1"/>
      <c r="L39" s="2"/>
      <c r="M39" s="3"/>
      <c r="N39" s="3"/>
      <c r="O39" s="1"/>
      <c r="P39" s="1"/>
      <c r="Q39" s="2"/>
      <c r="R39" s="3"/>
      <c r="S39" s="3"/>
      <c r="T39" s="1"/>
      <c r="U39" s="1"/>
      <c r="V39" s="1"/>
      <c r="W39" s="1"/>
      <c r="X39" s="2"/>
      <c r="Y39" s="3"/>
      <c r="Z39" s="1"/>
      <c r="AA39" s="1"/>
      <c r="AB39" s="1"/>
    </row>
    <row r="40" spans="1:28" s="69" customFormat="1" ht="27.95" customHeight="1">
      <c r="A40" s="46"/>
      <c r="B40" s="13"/>
      <c r="C40" s="16"/>
      <c r="D40" s="14"/>
      <c r="G40" s="13"/>
      <c r="H40" s="46"/>
      <c r="I40" s="3"/>
      <c r="J40" s="1"/>
      <c r="K40" s="1"/>
      <c r="L40" s="2"/>
      <c r="M40" s="3"/>
      <c r="N40" s="3"/>
      <c r="O40" s="1"/>
      <c r="P40" s="1"/>
      <c r="Q40" s="2"/>
      <c r="R40" s="3"/>
      <c r="S40" s="3"/>
      <c r="T40" s="1"/>
      <c r="U40" s="1"/>
      <c r="V40" s="1"/>
      <c r="W40" s="1"/>
      <c r="X40" s="2"/>
      <c r="Y40" s="3"/>
      <c r="Z40" s="1"/>
      <c r="AA40" s="1"/>
      <c r="AB40" s="1"/>
    </row>
    <row r="41" spans="1:28" s="69" customFormat="1" ht="27.95" customHeight="1">
      <c r="A41" s="46"/>
      <c r="B41" s="13"/>
      <c r="C41" s="16"/>
      <c r="D41" s="14"/>
      <c r="G41" s="13"/>
      <c r="H41" s="46"/>
      <c r="I41" s="3"/>
      <c r="J41" s="1"/>
      <c r="K41" s="1"/>
      <c r="L41" s="2"/>
      <c r="M41" s="3"/>
      <c r="N41" s="3"/>
      <c r="O41" s="1"/>
      <c r="P41" s="1"/>
      <c r="Q41" s="2"/>
      <c r="R41" s="3"/>
      <c r="S41" s="3"/>
      <c r="T41" s="1"/>
      <c r="U41" s="1"/>
      <c r="V41" s="1"/>
      <c r="W41" s="1"/>
      <c r="X41" s="2"/>
      <c r="Y41" s="3"/>
      <c r="Z41" s="1"/>
      <c r="AA41" s="1"/>
      <c r="AB41" s="1"/>
    </row>
    <row r="42" spans="1:28" s="69" customFormat="1" ht="27.95" customHeight="1">
      <c r="A42" s="68"/>
      <c r="B42" s="10"/>
      <c r="C42" s="11" t="str">
        <f>VLOOKUP(B42,LISTA!$A$1:$G$249,2,0)</f>
        <v>-</v>
      </c>
      <c r="D42" s="12" t="s">
        <v>22</v>
      </c>
      <c r="G42" s="13"/>
      <c r="I42" s="3"/>
      <c r="J42" s="1"/>
      <c r="K42" s="1"/>
      <c r="L42" s="2"/>
      <c r="M42" s="3"/>
      <c r="N42" s="3"/>
      <c r="O42" s="1"/>
      <c r="P42" s="1"/>
      <c r="Q42" s="2"/>
      <c r="R42" s="3"/>
      <c r="S42" s="3"/>
      <c r="T42" s="1"/>
      <c r="U42" s="1"/>
      <c r="V42" s="1"/>
      <c r="W42" s="1"/>
      <c r="X42" s="2"/>
      <c r="Y42" s="3"/>
      <c r="Z42" s="1"/>
      <c r="AA42" s="1"/>
      <c r="AB42" s="1"/>
    </row>
    <row r="43" spans="1:28" s="69" customFormat="1" ht="27.95" customHeight="1">
      <c r="A43" s="47"/>
      <c r="B43" s="13"/>
      <c r="C43" s="11" t="str">
        <f>VLOOKUP(B42,LISTA!$A$1:$G$249,3,0)</f>
        <v>-</v>
      </c>
      <c r="D43" s="14"/>
      <c r="E43" s="220"/>
      <c r="F43" s="220"/>
      <c r="G43" s="13"/>
      <c r="I43" s="3"/>
      <c r="J43" s="1"/>
      <c r="K43" s="1"/>
      <c r="L43" s="2"/>
      <c r="M43" s="3"/>
      <c r="N43" s="3"/>
      <c r="O43" s="1"/>
      <c r="P43" s="1"/>
      <c r="Q43" s="2"/>
      <c r="R43" s="3"/>
      <c r="S43" s="3"/>
      <c r="T43" s="1"/>
      <c r="U43" s="1"/>
      <c r="V43" s="1"/>
      <c r="W43" s="1"/>
      <c r="X43" s="2"/>
      <c r="Y43" s="3"/>
      <c r="Z43" s="1"/>
      <c r="AA43" s="1"/>
      <c r="AB43" s="1"/>
    </row>
    <row r="44" spans="1:28" s="69" customFormat="1" ht="27.95" customHeight="1">
      <c r="A44" s="216"/>
      <c r="B44" s="13"/>
      <c r="C44" s="16"/>
      <c r="D44" s="217" t="s">
        <v>0</v>
      </c>
      <c r="E44" s="217"/>
      <c r="F44" s="21"/>
      <c r="G44" s="15">
        <f>IF(AND(D2=1,D6=0),IF(D2=1,B42,B46),IF(D2=0,B46,$A$4))</f>
        <v>0</v>
      </c>
      <c r="H44" s="11">
        <f>IF(AND(D42=1,D46=0),IF(D42=1,C42,C46),IF(D42=0,C46,$A$4))</f>
        <v>0</v>
      </c>
      <c r="I44" s="3"/>
      <c r="J44" s="1"/>
      <c r="K44" s="1"/>
      <c r="L44" s="2"/>
      <c r="M44" s="3"/>
      <c r="N44" s="3"/>
      <c r="O44" s="1"/>
      <c r="P44" s="1"/>
      <c r="Q44" s="2"/>
      <c r="R44" s="3"/>
      <c r="S44" s="3"/>
      <c r="T44" s="1"/>
      <c r="U44" s="1"/>
      <c r="V44" s="1"/>
      <c r="W44" s="1"/>
      <c r="X44" s="2"/>
      <c r="Y44" s="3"/>
      <c r="Z44" s="1"/>
      <c r="AA44" s="1"/>
      <c r="AB44" s="1"/>
    </row>
    <row r="45" spans="1:28" s="69" customFormat="1" ht="27.95" customHeight="1">
      <c r="A45" s="216"/>
      <c r="B45" s="13"/>
      <c r="C45" s="16"/>
      <c r="D45" s="14"/>
      <c r="E45" s="218"/>
      <c r="F45" s="218"/>
      <c r="G45" s="13"/>
      <c r="H45" s="11">
        <f>IF(AND(D42=1,D46=0),IF(D42=1,C43,C47),IF(D42=0,C47,$A$4))</f>
        <v>0</v>
      </c>
      <c r="I45" s="3"/>
      <c r="J45" s="1"/>
      <c r="K45" s="1"/>
      <c r="L45" s="2"/>
      <c r="M45" s="3"/>
      <c r="N45" s="3"/>
      <c r="O45" s="1"/>
      <c r="P45" s="1"/>
      <c r="Q45" s="2"/>
      <c r="R45" s="3"/>
      <c r="S45" s="3"/>
      <c r="T45" s="1"/>
      <c r="U45" s="1"/>
      <c r="V45" s="1"/>
      <c r="W45" s="1"/>
      <c r="X45" s="2"/>
      <c r="Y45" s="3"/>
      <c r="Z45" s="1"/>
      <c r="AA45" s="1"/>
      <c r="AB45" s="1"/>
    </row>
    <row r="46" spans="1:28" s="69" customFormat="1" ht="27.95" customHeight="1">
      <c r="A46" s="68"/>
      <c r="B46" s="10"/>
      <c r="C46" s="11" t="str">
        <f>VLOOKUP(B46,LISTA!$A$1:$G$249,2,0)</f>
        <v>-</v>
      </c>
      <c r="D46" s="12" t="s">
        <v>22</v>
      </c>
      <c r="G46" s="13"/>
      <c r="I46" s="3"/>
      <c r="J46" s="1"/>
      <c r="K46" s="1"/>
      <c r="L46" s="2"/>
      <c r="M46" s="3"/>
      <c r="N46" s="3"/>
      <c r="O46" s="1"/>
      <c r="P46" s="1"/>
      <c r="Q46" s="2"/>
      <c r="R46" s="3"/>
      <c r="S46" s="3"/>
      <c r="T46" s="1"/>
      <c r="U46" s="1"/>
      <c r="V46" s="1"/>
      <c r="W46" s="1"/>
      <c r="X46" s="2"/>
      <c r="Y46" s="3"/>
      <c r="Z46" s="1"/>
      <c r="AA46" s="1"/>
      <c r="AB46" s="1"/>
    </row>
    <row r="47" spans="1:28" s="69" customFormat="1" ht="27.95" customHeight="1">
      <c r="A47" s="47"/>
      <c r="B47" s="13"/>
      <c r="C47" s="11" t="str">
        <f>VLOOKUP(B46,LISTA!$A$1:$G$249,3,0)</f>
        <v>-</v>
      </c>
      <c r="D47" s="14"/>
      <c r="G47" s="13"/>
      <c r="I47" s="3"/>
      <c r="J47" s="1"/>
      <c r="K47" s="1"/>
      <c r="L47" s="2"/>
      <c r="M47" s="3"/>
      <c r="N47" s="3"/>
      <c r="O47" s="1"/>
      <c r="P47" s="1"/>
      <c r="Q47" s="2"/>
      <c r="R47" s="3"/>
      <c r="S47" s="3"/>
      <c r="T47" s="1"/>
      <c r="U47" s="1"/>
      <c r="V47" s="1"/>
      <c r="W47" s="1"/>
      <c r="X47" s="2"/>
      <c r="Y47" s="3"/>
      <c r="Z47" s="1"/>
      <c r="AA47" s="1"/>
      <c r="AB47" s="1"/>
    </row>
    <row r="48" spans="1:28" s="69" customFormat="1" ht="27.95" customHeight="1">
      <c r="A48" s="46"/>
      <c r="B48" s="13"/>
      <c r="C48" s="16"/>
      <c r="D48" s="14"/>
      <c r="G48" s="13"/>
      <c r="I48" s="3"/>
      <c r="J48" s="1"/>
      <c r="K48" s="1"/>
      <c r="L48" s="2"/>
      <c r="M48" s="3"/>
      <c r="N48" s="3"/>
      <c r="O48" s="1"/>
      <c r="P48" s="1"/>
      <c r="Q48" s="2"/>
      <c r="R48" s="3"/>
      <c r="S48" s="3"/>
      <c r="T48" s="1"/>
      <c r="U48" s="1"/>
      <c r="V48" s="1"/>
      <c r="W48" s="1"/>
      <c r="X48" s="2"/>
      <c r="Y48" s="3"/>
      <c r="Z48" s="1"/>
      <c r="AA48" s="1"/>
      <c r="AB48" s="1"/>
    </row>
    <row r="49" spans="1:28" s="69" customFormat="1" ht="27.95" customHeight="1">
      <c r="A49" s="46"/>
      <c r="B49" s="13"/>
      <c r="C49" s="16"/>
      <c r="D49" s="14"/>
      <c r="G49" s="13"/>
      <c r="I49" s="3"/>
      <c r="J49" s="1"/>
      <c r="K49" s="1"/>
      <c r="L49" s="2"/>
      <c r="M49" s="3"/>
      <c r="N49" s="3"/>
      <c r="O49" s="1"/>
      <c r="P49" s="1"/>
      <c r="Q49" s="2"/>
      <c r="R49" s="3"/>
      <c r="S49" s="3"/>
      <c r="T49" s="1"/>
      <c r="U49" s="1"/>
      <c r="V49" s="1"/>
      <c r="W49" s="1"/>
      <c r="X49" s="2"/>
      <c r="Y49" s="3"/>
      <c r="Z49" s="1"/>
      <c r="AA49" s="1"/>
      <c r="AB49" s="1"/>
    </row>
    <row r="50" spans="1:28" s="69" customFormat="1" ht="27.95" customHeight="1">
      <c r="A50" s="68"/>
      <c r="B50" s="10"/>
      <c r="C50" s="11" t="str">
        <f>VLOOKUP(B50,LISTA!$A$1:$G$249,2,0)</f>
        <v>-</v>
      </c>
      <c r="D50" s="12" t="s">
        <v>22</v>
      </c>
      <c r="G50" s="13"/>
      <c r="I50" s="3"/>
      <c r="J50" s="1"/>
      <c r="K50" s="1"/>
      <c r="L50" s="2"/>
      <c r="M50" s="3"/>
      <c r="N50" s="3"/>
      <c r="O50" s="1"/>
      <c r="P50" s="1"/>
      <c r="Q50" s="2"/>
      <c r="R50" s="3"/>
      <c r="S50" s="3"/>
      <c r="T50" s="1"/>
      <c r="U50" s="1"/>
      <c r="V50" s="1"/>
      <c r="W50" s="1"/>
      <c r="X50" s="2"/>
      <c r="Y50" s="3"/>
      <c r="Z50" s="1"/>
      <c r="AA50" s="1"/>
      <c r="AB50" s="1"/>
    </row>
    <row r="51" spans="1:28" s="69" customFormat="1" ht="27.95" customHeight="1">
      <c r="A51" s="47"/>
      <c r="B51" s="13"/>
      <c r="C51" s="11" t="str">
        <f>VLOOKUP(B50,LISTA!$A$1:$G$249,3,0)</f>
        <v>-</v>
      </c>
      <c r="D51" s="14"/>
      <c r="E51" s="220"/>
      <c r="F51" s="220"/>
      <c r="G51" s="13"/>
      <c r="I51" s="3"/>
      <c r="J51" s="1"/>
      <c r="K51" s="1"/>
      <c r="L51" s="2"/>
      <c r="M51" s="3"/>
      <c r="N51" s="3"/>
      <c r="O51" s="1"/>
      <c r="P51" s="1"/>
      <c r="Q51" s="2"/>
      <c r="R51" s="3"/>
      <c r="S51" s="3"/>
      <c r="T51" s="1"/>
      <c r="U51" s="1"/>
      <c r="V51" s="1"/>
      <c r="W51" s="1"/>
      <c r="X51" s="2"/>
      <c r="Y51" s="3"/>
      <c r="Z51" s="1"/>
      <c r="AA51" s="1"/>
      <c r="AB51" s="1"/>
    </row>
    <row r="52" spans="1:28" s="69" customFormat="1" ht="27.95" customHeight="1">
      <c r="A52" s="216"/>
      <c r="B52" s="13"/>
      <c r="C52" s="16"/>
      <c r="D52" s="217" t="s">
        <v>0</v>
      </c>
      <c r="E52" s="217"/>
      <c r="F52" s="21"/>
      <c r="G52" s="15">
        <f>IF(AND(D2=1,D6=0),IF(D2=1,B50,B54),IF(D2=0,B54,$A$4))</f>
        <v>0</v>
      </c>
      <c r="H52" s="11">
        <f>IF(AND(D50=1,D54=0),IF(D50=1,C50,C54),IF(D50=0,C54,$A$4))</f>
        <v>0</v>
      </c>
      <c r="I52" s="3"/>
      <c r="J52" s="1"/>
      <c r="K52" s="1"/>
      <c r="L52" s="2"/>
      <c r="M52" s="3"/>
      <c r="N52" s="3"/>
      <c r="O52" s="1"/>
      <c r="P52" s="1"/>
      <c r="Q52" s="2"/>
      <c r="R52" s="3"/>
      <c r="S52" s="3"/>
      <c r="T52" s="1"/>
      <c r="U52" s="1"/>
      <c r="V52" s="1"/>
      <c r="W52" s="1"/>
      <c r="X52" s="2"/>
      <c r="Y52" s="3"/>
      <c r="Z52" s="1"/>
      <c r="AA52" s="1"/>
      <c r="AB52" s="1"/>
    </row>
    <row r="53" spans="1:28" s="69" customFormat="1" ht="27.95" customHeight="1">
      <c r="A53" s="216"/>
      <c r="B53" s="13"/>
      <c r="C53" s="16"/>
      <c r="D53" s="14"/>
      <c r="E53" s="218"/>
      <c r="F53" s="218"/>
      <c r="G53" s="13"/>
      <c r="H53" s="11">
        <f>IF(AND(D50=1,D54=0),IF(D50=1,C51,C55),IF(D50=0,C55,$A$4))</f>
        <v>0</v>
      </c>
      <c r="I53" s="3"/>
      <c r="J53" s="1"/>
      <c r="K53" s="1"/>
      <c r="L53" s="2"/>
      <c r="M53" s="3"/>
      <c r="N53" s="3"/>
      <c r="O53" s="1"/>
      <c r="P53" s="1"/>
      <c r="Q53" s="2"/>
      <c r="R53" s="3"/>
      <c r="S53" s="3"/>
      <c r="T53" s="1"/>
      <c r="U53" s="1"/>
      <c r="V53" s="1"/>
      <c r="W53" s="1"/>
      <c r="X53" s="2"/>
      <c r="Y53" s="3"/>
      <c r="Z53" s="1"/>
      <c r="AA53" s="1"/>
      <c r="AB53" s="1"/>
    </row>
    <row r="54" spans="1:28" s="69" customFormat="1" ht="27.95" customHeight="1">
      <c r="A54" s="68"/>
      <c r="B54" s="10"/>
      <c r="C54" s="11" t="str">
        <f>VLOOKUP(B54,LISTA!$A$1:$G$249,2,0)</f>
        <v>-</v>
      </c>
      <c r="D54" s="12" t="s">
        <v>22</v>
      </c>
      <c r="G54" s="13"/>
      <c r="I54" s="3"/>
      <c r="J54" s="1"/>
      <c r="K54" s="1"/>
      <c r="L54" s="2"/>
      <c r="M54" s="3"/>
      <c r="N54" s="3"/>
      <c r="O54" s="1"/>
      <c r="P54" s="1"/>
      <c r="Q54" s="2"/>
      <c r="R54" s="3"/>
      <c r="S54" s="3"/>
      <c r="T54" s="1"/>
      <c r="U54" s="1"/>
      <c r="V54" s="1"/>
      <c r="W54" s="1"/>
      <c r="X54" s="2"/>
      <c r="Y54" s="3"/>
      <c r="Z54" s="1"/>
      <c r="AA54" s="1"/>
      <c r="AB54" s="1"/>
    </row>
    <row r="55" spans="1:28" s="69" customFormat="1" ht="27.95" customHeight="1">
      <c r="A55" s="47"/>
      <c r="B55" s="13"/>
      <c r="C55" s="11" t="str">
        <f>VLOOKUP(B54,LISTA!$A$1:$G$249,3,0)</f>
        <v>-</v>
      </c>
      <c r="D55" s="14"/>
      <c r="G55" s="13"/>
      <c r="H55" s="47"/>
      <c r="I55" s="3"/>
      <c r="J55" s="1"/>
      <c r="K55" s="1"/>
      <c r="L55" s="2"/>
      <c r="M55" s="3"/>
      <c r="N55" s="3"/>
      <c r="O55" s="1"/>
      <c r="P55" s="1"/>
      <c r="Q55" s="2"/>
      <c r="R55" s="3"/>
      <c r="S55" s="3"/>
      <c r="T55" s="1"/>
      <c r="U55" s="1"/>
      <c r="V55" s="1"/>
      <c r="W55" s="1"/>
      <c r="X55" s="2"/>
      <c r="Y55" s="3"/>
      <c r="Z55" s="1"/>
      <c r="AA55" s="1"/>
      <c r="AB55" s="1"/>
    </row>
    <row r="56" spans="1:28" s="69" customFormat="1" ht="27.95" customHeight="1">
      <c r="A56" s="46"/>
      <c r="B56" s="13"/>
      <c r="C56" s="16"/>
      <c r="D56" s="14"/>
      <c r="G56" s="13"/>
      <c r="H56" s="46"/>
      <c r="I56" s="3"/>
      <c r="J56" s="1"/>
      <c r="K56" s="1"/>
      <c r="L56" s="2"/>
      <c r="M56" s="3"/>
      <c r="N56" s="3"/>
      <c r="O56" s="1"/>
      <c r="P56" s="1"/>
      <c r="Q56" s="2"/>
      <c r="R56" s="3"/>
      <c r="S56" s="3"/>
      <c r="T56" s="1"/>
      <c r="U56" s="1"/>
      <c r="V56" s="1"/>
      <c r="W56" s="1"/>
      <c r="X56" s="2"/>
      <c r="Y56" s="3"/>
      <c r="Z56" s="1"/>
      <c r="AA56" s="1"/>
      <c r="AB56" s="1"/>
    </row>
    <row r="57" spans="1:28" s="69" customFormat="1" ht="27.95" customHeight="1">
      <c r="A57" s="46"/>
      <c r="B57" s="13"/>
      <c r="C57" s="16"/>
      <c r="D57" s="14"/>
      <c r="G57" s="13"/>
      <c r="H57" s="46"/>
      <c r="I57" s="3"/>
      <c r="J57" s="1"/>
      <c r="K57" s="1"/>
      <c r="L57" s="2"/>
      <c r="M57" s="3"/>
      <c r="N57" s="3"/>
      <c r="O57" s="1"/>
      <c r="P57" s="1"/>
      <c r="Q57" s="2"/>
      <c r="R57" s="3"/>
      <c r="S57" s="3"/>
      <c r="T57" s="1"/>
      <c r="U57" s="1"/>
      <c r="V57" s="1"/>
      <c r="W57" s="1"/>
      <c r="X57" s="2"/>
      <c r="Y57" s="3"/>
      <c r="Z57" s="1"/>
      <c r="AA57" s="1"/>
      <c r="AB57" s="1"/>
    </row>
    <row r="58" spans="1:28" s="69" customFormat="1" ht="27.95" customHeight="1">
      <c r="A58" s="68"/>
      <c r="B58" s="10"/>
      <c r="C58" s="11" t="str">
        <f>VLOOKUP(B58,LISTA!$A$1:$G$249,2,0)</f>
        <v>-</v>
      </c>
      <c r="D58" s="12" t="s">
        <v>22</v>
      </c>
      <c r="G58" s="13"/>
      <c r="I58" s="3"/>
      <c r="J58" s="1"/>
      <c r="K58" s="1"/>
      <c r="L58" s="2"/>
      <c r="M58" s="3"/>
      <c r="N58" s="3"/>
      <c r="O58" s="1"/>
      <c r="P58" s="1"/>
      <c r="Q58" s="2"/>
      <c r="R58" s="3"/>
      <c r="S58" s="3"/>
      <c r="T58" s="1"/>
      <c r="U58" s="1"/>
      <c r="V58" s="1"/>
      <c r="W58" s="1"/>
      <c r="X58" s="2"/>
      <c r="Y58" s="3"/>
      <c r="Z58" s="1"/>
      <c r="AA58" s="1"/>
      <c r="AB58" s="1"/>
    </row>
    <row r="59" spans="1:28" s="69" customFormat="1" ht="27.95" customHeight="1">
      <c r="A59" s="47"/>
      <c r="B59" s="13"/>
      <c r="C59" s="11" t="str">
        <f>VLOOKUP(B58,LISTA!$A$1:$G$249,3,0)</f>
        <v>-</v>
      </c>
      <c r="D59" s="14"/>
      <c r="E59" s="220"/>
      <c r="F59" s="220"/>
      <c r="G59" s="13"/>
      <c r="I59" s="3"/>
      <c r="J59" s="1"/>
      <c r="K59" s="1"/>
      <c r="L59" s="2"/>
      <c r="M59" s="3"/>
      <c r="N59" s="3"/>
      <c r="O59" s="1"/>
      <c r="P59" s="1"/>
      <c r="Q59" s="2"/>
      <c r="R59" s="3"/>
      <c r="S59" s="3"/>
      <c r="T59" s="1"/>
      <c r="U59" s="1"/>
      <c r="V59" s="1"/>
      <c r="W59" s="1"/>
      <c r="X59" s="2"/>
      <c r="Y59" s="3"/>
      <c r="Z59" s="1"/>
      <c r="AA59" s="1"/>
      <c r="AB59" s="1"/>
    </row>
    <row r="60" spans="1:28" s="69" customFormat="1" ht="27.95" customHeight="1">
      <c r="A60" s="216"/>
      <c r="B60" s="13"/>
      <c r="C60" s="16"/>
      <c r="D60" s="217" t="s">
        <v>0</v>
      </c>
      <c r="E60" s="217"/>
      <c r="F60" s="21"/>
      <c r="G60" s="15">
        <f>IF(AND(D2=1,D6=0),IF(D2=1,B58,B62),IF(D2=0,B62,$A$4))</f>
        <v>0</v>
      </c>
      <c r="H60" s="11">
        <f>IF(AND(D58=1,D62=0),IF(D58=1,C58,C62),IF(D58=0,C62,$A$4))</f>
        <v>0</v>
      </c>
      <c r="I60" s="3"/>
      <c r="J60" s="1"/>
      <c r="K60" s="1"/>
      <c r="L60" s="2"/>
      <c r="M60" s="3"/>
      <c r="N60" s="3"/>
      <c r="O60" s="1"/>
      <c r="P60" s="1"/>
      <c r="Q60" s="2"/>
      <c r="R60" s="3"/>
      <c r="S60" s="3"/>
      <c r="T60" s="1"/>
      <c r="U60" s="1"/>
      <c r="V60" s="1"/>
      <c r="W60" s="1"/>
      <c r="X60" s="2"/>
      <c r="Y60" s="3"/>
      <c r="Z60" s="1"/>
      <c r="AA60" s="1"/>
      <c r="AB60" s="1"/>
    </row>
    <row r="61" spans="1:28" s="69" customFormat="1" ht="27.95" customHeight="1">
      <c r="A61" s="216"/>
      <c r="B61" s="13"/>
      <c r="C61" s="16"/>
      <c r="D61" s="14"/>
      <c r="E61" s="218"/>
      <c r="F61" s="218"/>
      <c r="G61" s="13"/>
      <c r="H61" s="11">
        <f>IF(AND(D58=1,D62=0),IF(D58=1,C59,C63),IF(D58=0,C63,$A$4))</f>
        <v>0</v>
      </c>
      <c r="I61" s="3"/>
      <c r="J61" s="1"/>
      <c r="K61" s="1"/>
      <c r="L61" s="2"/>
      <c r="M61" s="3"/>
      <c r="N61" s="3"/>
      <c r="O61" s="1"/>
      <c r="P61" s="1"/>
      <c r="Q61" s="2"/>
      <c r="R61" s="3"/>
      <c r="S61" s="3"/>
      <c r="T61" s="1"/>
      <c r="U61" s="1"/>
      <c r="V61" s="1"/>
      <c r="W61" s="1"/>
      <c r="X61" s="2"/>
      <c r="Y61" s="3"/>
      <c r="Z61" s="1"/>
      <c r="AA61" s="1"/>
      <c r="AB61" s="1"/>
    </row>
    <row r="62" spans="1:28" s="69" customFormat="1" ht="27.95" customHeight="1">
      <c r="A62" s="68"/>
      <c r="B62" s="10"/>
      <c r="C62" s="11" t="str">
        <f>VLOOKUP(B62,LISTA!$A$1:$G$249,2,0)</f>
        <v>-</v>
      </c>
      <c r="D62" s="12" t="s">
        <v>22</v>
      </c>
      <c r="G62" s="13"/>
      <c r="I62" s="3"/>
      <c r="J62" s="1"/>
      <c r="K62" s="1"/>
      <c r="L62" s="2"/>
      <c r="M62" s="3"/>
      <c r="N62" s="3"/>
      <c r="O62" s="1"/>
      <c r="P62" s="1"/>
      <c r="Q62" s="2"/>
      <c r="R62" s="3"/>
      <c r="S62" s="3"/>
      <c r="T62" s="1"/>
      <c r="U62" s="1"/>
      <c r="V62" s="1"/>
      <c r="W62" s="1"/>
      <c r="X62" s="2"/>
      <c r="Y62" s="3"/>
      <c r="Z62" s="1"/>
      <c r="AA62" s="1"/>
      <c r="AB62" s="1"/>
    </row>
    <row r="63" spans="1:28" s="69" customFormat="1" ht="27.95" customHeight="1">
      <c r="A63" s="47"/>
      <c r="B63" s="14"/>
      <c r="C63" s="11" t="str">
        <f>VLOOKUP(B62,LISTA!$A$1:$G$249,3,0)</f>
        <v>-</v>
      </c>
      <c r="D63" s="14"/>
      <c r="G63" s="13"/>
      <c r="I63" s="3"/>
      <c r="J63" s="1"/>
      <c r="K63" s="1"/>
      <c r="L63" s="2"/>
      <c r="M63" s="3"/>
      <c r="N63" s="3"/>
      <c r="O63" s="1"/>
      <c r="P63" s="1"/>
      <c r="Q63" s="2"/>
      <c r="R63" s="3"/>
      <c r="S63" s="3"/>
      <c r="T63" s="1"/>
      <c r="U63" s="1"/>
      <c r="V63" s="1"/>
      <c r="W63" s="1"/>
      <c r="X63" s="2"/>
      <c r="Y63" s="3"/>
      <c r="Z63" s="1"/>
      <c r="AA63" s="1"/>
      <c r="AB63" s="1"/>
    </row>
    <row r="64" spans="1:28" s="69" customFormat="1" ht="27.95" customHeight="1">
      <c r="A64" s="46"/>
      <c r="B64" s="14"/>
      <c r="C64" s="16"/>
      <c r="D64" s="14"/>
      <c r="G64" s="13"/>
      <c r="I64" s="3"/>
      <c r="J64" s="1"/>
      <c r="K64" s="1"/>
      <c r="L64" s="2"/>
      <c r="M64" s="3"/>
      <c r="N64" s="3"/>
      <c r="O64" s="1"/>
      <c r="P64" s="1"/>
      <c r="Q64" s="2"/>
      <c r="R64" s="3"/>
      <c r="S64" s="3"/>
      <c r="T64" s="1"/>
      <c r="U64" s="1"/>
      <c r="V64" s="1"/>
      <c r="W64" s="1"/>
      <c r="X64" s="2"/>
      <c r="Y64" s="3"/>
      <c r="Z64" s="1"/>
      <c r="AA64" s="1"/>
      <c r="AB64" s="1"/>
    </row>
    <row r="65" spans="1:8" ht="30">
      <c r="A65" s="4"/>
      <c r="B65" s="8"/>
      <c r="C65" s="9"/>
      <c r="D65" s="8"/>
      <c r="E65" s="6"/>
      <c r="F65" s="6"/>
      <c r="G65" s="7"/>
      <c r="H65" s="6"/>
    </row>
  </sheetData>
  <mergeCells count="44">
    <mergeCell ref="V8:W8"/>
    <mergeCell ref="R10:W10"/>
    <mergeCell ref="B1:H1"/>
    <mergeCell ref="I1:Y1"/>
    <mergeCell ref="E3:F3"/>
    <mergeCell ref="R3:W4"/>
    <mergeCell ref="D4:E4"/>
    <mergeCell ref="E5:F5"/>
    <mergeCell ref="R6:U6"/>
    <mergeCell ref="V6:W6"/>
    <mergeCell ref="E11:F11"/>
    <mergeCell ref="A12:A13"/>
    <mergeCell ref="D12:E12"/>
    <mergeCell ref="E13:F13"/>
    <mergeCell ref="R8:U8"/>
    <mergeCell ref="X16:Z16"/>
    <mergeCell ref="W18:W19"/>
    <mergeCell ref="E51:F51"/>
    <mergeCell ref="A52:A53"/>
    <mergeCell ref="D52:E52"/>
    <mergeCell ref="E37:F37"/>
    <mergeCell ref="E43:F43"/>
    <mergeCell ref="A28:A29"/>
    <mergeCell ref="D28:E28"/>
    <mergeCell ref="E29:F29"/>
    <mergeCell ref="E35:F35"/>
    <mergeCell ref="A36:A37"/>
    <mergeCell ref="D36:E36"/>
    <mergeCell ref="E19:F19"/>
    <mergeCell ref="A20:A21"/>
    <mergeCell ref="D20:E20"/>
    <mergeCell ref="A60:A61"/>
    <mergeCell ref="D60:E60"/>
    <mergeCell ref="E61:F61"/>
    <mergeCell ref="W20:W21"/>
    <mergeCell ref="E53:F53"/>
    <mergeCell ref="W22:W23"/>
    <mergeCell ref="W24:W25"/>
    <mergeCell ref="E59:F59"/>
    <mergeCell ref="A44:A45"/>
    <mergeCell ref="D44:E44"/>
    <mergeCell ref="E45:F45"/>
    <mergeCell ref="E21:F21"/>
    <mergeCell ref="E27:F27"/>
  </mergeCells>
  <dataValidations count="2">
    <dataValidation type="list" allowBlank="1" sqref="B34 B30 B26 B22 B18 B14 B10 B6 B62 B58 B54 B50 B46 B42 B38">
      <formula1>#REF!</formula1>
    </dataValidation>
    <dataValidation type="list" allowBlank="1" sqref="B2">
      <formula1>#REF!</formula1>
    </dataValidation>
  </dataValidations>
  <printOptions horizontalCentered="1" verticalCentered="1"/>
  <pageMargins left="0.25" right="0.25" top="0.75" bottom="0.75" header="0.3" footer="0.3"/>
  <pageSetup paperSize="180" scale="37" pageOrder="overThenDown" orientation="landscape" horizontalDpi="4294967293" verticalDpi="4294967293"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MJ65"/>
  <sheetViews>
    <sheetView zoomScale="30" zoomScaleNormal="30" workbookViewId="0">
      <selection activeCell="O9" sqref="O5:W15"/>
    </sheetView>
  </sheetViews>
  <sheetFormatPr defaultRowHeight="26.25"/>
  <cols>
    <col min="1" max="1" width="2.625" style="124" customWidth="1"/>
    <col min="2" max="2" width="12.125" style="125" customWidth="1"/>
    <col min="3" max="3" width="55.625" style="126" customWidth="1"/>
    <col min="4" max="4" width="6.625" style="125" customWidth="1"/>
    <col min="5" max="5" width="13.875" style="123" customWidth="1"/>
    <col min="6" max="6" width="10.75" style="123" customWidth="1"/>
    <col min="7" max="7" width="11.75" style="127" customWidth="1"/>
    <col min="8" max="8" width="56.375" style="123" customWidth="1"/>
    <col min="9" max="9" width="6.625" style="125" customWidth="1"/>
    <col min="10" max="10" width="13.875" style="123" customWidth="1"/>
    <col min="11" max="11" width="10.75" style="123" customWidth="1"/>
    <col min="12" max="12" width="9.25" style="127" customWidth="1"/>
    <col min="13" max="13" width="55.25" style="125" customWidth="1"/>
    <col min="14" max="14" width="6.625" style="125" customWidth="1"/>
    <col min="15" max="15" width="14" style="123" customWidth="1"/>
    <col min="16" max="16" width="10.75" style="123" customWidth="1"/>
    <col min="17" max="17" width="9.25" style="127" customWidth="1"/>
    <col min="18" max="18" width="56" style="125" customWidth="1"/>
    <col min="19" max="19" width="10.25" style="125" customWidth="1"/>
    <col min="20" max="20" width="10.75" style="123" customWidth="1"/>
    <col min="21" max="21" width="7.25" style="123" customWidth="1"/>
    <col min="22" max="22" width="3.75" style="123" customWidth="1"/>
    <col min="23" max="23" width="20.75" style="123" customWidth="1"/>
    <col min="24" max="24" width="15" style="127" customWidth="1"/>
    <col min="25" max="25" width="56.625" style="125" customWidth="1"/>
    <col min="26" max="26" width="23.625" style="123" customWidth="1"/>
    <col min="27" max="1024" width="10.75" style="123" customWidth="1"/>
    <col min="1025" max="1025" width="9" style="128" customWidth="1"/>
    <col min="1026" max="16384" width="9" style="128"/>
  </cols>
  <sheetData>
    <row r="1" spans="1:25" s="77" customFormat="1" ht="45" customHeight="1">
      <c r="A1" s="76"/>
      <c r="B1" s="240" t="s">
        <v>257</v>
      </c>
      <c r="C1" s="240"/>
      <c r="D1" s="240"/>
      <c r="E1" s="240"/>
      <c r="F1" s="240"/>
      <c r="G1" s="240"/>
      <c r="H1" s="240"/>
      <c r="I1" s="243" t="str">
        <f ca="1">MID(CELL("nazwa_pliku",A1),FIND("]",CELL("nazwa_pliku",A1),1)+1,100)</f>
        <v xml:space="preserve">ROCZNIK 2003-2004 +65KG CH </v>
      </c>
      <c r="J1" s="243"/>
      <c r="K1" s="243"/>
      <c r="L1" s="243"/>
      <c r="M1" s="243"/>
      <c r="N1" s="243"/>
      <c r="O1" s="243"/>
      <c r="P1" s="243"/>
      <c r="Q1" s="243"/>
      <c r="R1" s="243"/>
      <c r="S1" s="243"/>
      <c r="T1" s="243"/>
      <c r="U1" s="243"/>
      <c r="V1" s="243"/>
      <c r="W1" s="243"/>
      <c r="X1" s="243"/>
      <c r="Y1" s="243"/>
    </row>
    <row r="2" spans="1:25" s="81" customFormat="1" ht="27.95" customHeight="1">
      <c r="A2" s="78"/>
      <c r="B2" s="79">
        <v>200</v>
      </c>
      <c r="C2" s="130" t="str">
        <f>VLOOKUP(B2,LISTA!A1:G249,2,0)</f>
        <v>SZWED  MATEUSZ</v>
      </c>
      <c r="D2" s="80">
        <v>1</v>
      </c>
      <c r="G2" s="82"/>
      <c r="I2" s="83"/>
      <c r="L2" s="82"/>
      <c r="M2" s="83"/>
      <c r="N2" s="83"/>
      <c r="Q2" s="82"/>
      <c r="R2" s="83"/>
      <c r="S2" s="83"/>
      <c r="X2" s="82"/>
      <c r="Y2" s="83"/>
    </row>
    <row r="3" spans="1:25" s="81" customFormat="1" ht="27.95" customHeight="1">
      <c r="A3" s="84"/>
      <c r="B3" s="82"/>
      <c r="C3" s="131" t="str">
        <f>VLOOKUP(B2,LISTA!$A$1:$G$249,3,0)</f>
        <v>KLUB KARATE KYOKUSHIN W SOLCU KUJAWSKIM</v>
      </c>
      <c r="D3" s="83"/>
      <c r="E3" s="241"/>
      <c r="F3" s="241"/>
      <c r="G3" s="82"/>
      <c r="I3" s="83"/>
      <c r="L3" s="82"/>
      <c r="M3" s="83"/>
      <c r="N3" s="83"/>
      <c r="Q3" s="82"/>
      <c r="R3" s="244" t="s">
        <v>260</v>
      </c>
      <c r="S3" s="246" t="s">
        <v>279</v>
      </c>
      <c r="T3" s="246"/>
      <c r="U3" s="246"/>
      <c r="V3" s="246"/>
      <c r="W3" s="247"/>
      <c r="X3" s="82"/>
      <c r="Y3" s="83"/>
    </row>
    <row r="4" spans="1:25" s="81" customFormat="1" ht="27.95" customHeight="1">
      <c r="A4" s="85"/>
      <c r="B4" s="82"/>
      <c r="C4" s="86"/>
      <c r="D4" s="242" t="s">
        <v>0</v>
      </c>
      <c r="E4" s="242"/>
      <c r="F4" s="87"/>
      <c r="G4" s="132">
        <f>IF(AND(D2=1,D6=0),IF(D2=1,B2,B6),IF(D2=0,B6,$A$4))</f>
        <v>200</v>
      </c>
      <c r="H4" s="130" t="str">
        <f>IF(AND(D2=1,D6=0),IF(D2=1,C2,C6),IF(D2=0,C6,$A$4))</f>
        <v>SZWED  MATEUSZ</v>
      </c>
      <c r="I4" s="80" t="s">
        <v>22</v>
      </c>
      <c r="L4" s="82"/>
      <c r="M4" s="83"/>
      <c r="N4" s="83"/>
      <c r="Q4" s="82"/>
      <c r="R4" s="245"/>
      <c r="S4" s="248"/>
      <c r="T4" s="248"/>
      <c r="U4" s="248"/>
      <c r="V4" s="248"/>
      <c r="W4" s="249"/>
      <c r="X4" s="82"/>
      <c r="Y4" s="83"/>
    </row>
    <row r="5" spans="1:25" s="81" customFormat="1" ht="27.95" customHeight="1">
      <c r="A5" s="85"/>
      <c r="B5" s="82"/>
      <c r="C5" s="86"/>
      <c r="D5" s="83"/>
      <c r="E5" s="256"/>
      <c r="F5" s="256"/>
      <c r="G5" s="82"/>
      <c r="H5" s="130" t="str">
        <f>IF(AND(D2=1,D6=0),IF(D2=1,C3,C7),IF(D2=0,C7,$A$4))</f>
        <v>KLUB KARATE KYOKUSHIN W SOLCU KUJAWSKIM</v>
      </c>
      <c r="I5" s="83"/>
      <c r="J5" s="241"/>
      <c r="K5" s="241"/>
      <c r="L5" s="82"/>
      <c r="M5" s="83"/>
      <c r="N5" s="83"/>
      <c r="Q5" s="82"/>
      <c r="R5" s="93"/>
      <c r="S5" s="94"/>
      <c r="T5" s="94"/>
      <c r="U5" s="95"/>
      <c r="V5" s="96"/>
      <c r="W5" s="97"/>
      <c r="X5" s="82"/>
      <c r="Y5" s="83"/>
    </row>
    <row r="6" spans="1:25" s="81" customFormat="1" ht="27.95" customHeight="1">
      <c r="A6" s="78"/>
      <c r="B6" s="79">
        <v>0</v>
      </c>
      <c r="C6" s="130" t="str">
        <f>VLOOKUP(B6,LISTA!$A$1:$G$249,2,0)</f>
        <v>-</v>
      </c>
      <c r="D6" s="80">
        <v>0</v>
      </c>
      <c r="G6" s="82"/>
      <c r="I6" s="83"/>
      <c r="J6" s="241"/>
      <c r="K6" s="241"/>
      <c r="L6" s="82"/>
      <c r="M6" s="83"/>
      <c r="N6" s="83"/>
      <c r="Q6" s="82"/>
      <c r="R6" s="257" t="s">
        <v>27</v>
      </c>
      <c r="S6" s="258"/>
      <c r="T6" s="258"/>
      <c r="U6" s="258"/>
      <c r="V6" s="259" t="s">
        <v>255</v>
      </c>
      <c r="W6" s="260"/>
      <c r="X6" s="82"/>
      <c r="Y6" s="83"/>
    </row>
    <row r="7" spans="1:25" s="81" customFormat="1" ht="27.95" customHeight="1">
      <c r="A7" s="84"/>
      <c r="B7" s="82"/>
      <c r="C7" s="131" t="str">
        <f>VLOOKUP(B6,LISTA!$A$1:$G$249,3,0)</f>
        <v>-</v>
      </c>
      <c r="D7" s="83"/>
      <c r="G7" s="82"/>
      <c r="H7" s="84"/>
      <c r="I7" s="83"/>
      <c r="J7" s="241"/>
      <c r="K7" s="241"/>
      <c r="L7" s="82"/>
      <c r="M7" s="83"/>
      <c r="N7" s="83"/>
      <c r="Q7" s="82"/>
      <c r="R7" s="93"/>
      <c r="S7" s="94"/>
      <c r="T7" s="94"/>
      <c r="U7" s="95"/>
      <c r="V7" s="96"/>
      <c r="W7" s="97"/>
      <c r="X7" s="82"/>
      <c r="Y7" s="83"/>
    </row>
    <row r="8" spans="1:25" s="81" customFormat="1" ht="27.95" customHeight="1">
      <c r="A8" s="85"/>
      <c r="B8" s="82"/>
      <c r="C8" s="86"/>
      <c r="D8" s="83"/>
      <c r="G8" s="82"/>
      <c r="H8" s="85"/>
      <c r="I8" s="242" t="s">
        <v>0</v>
      </c>
      <c r="J8" s="242"/>
      <c r="K8" s="87">
        <v>33</v>
      </c>
      <c r="L8" s="132">
        <f>IF(AND(I4=1,I12=0),IF(I4=1,G4,G12),IF(I4=0,G12,$A$4))</f>
        <v>0</v>
      </c>
      <c r="M8" s="130">
        <f>IF(AND(I4=1,I12=0),IF(I4=1,H4,H12),IF(I4=0,H12,$A$4))</f>
        <v>0</v>
      </c>
      <c r="N8" s="80" t="s">
        <v>22</v>
      </c>
      <c r="Q8" s="82"/>
      <c r="R8" s="257" t="s">
        <v>24</v>
      </c>
      <c r="S8" s="258"/>
      <c r="T8" s="258"/>
      <c r="U8" s="258"/>
      <c r="V8" s="259" t="s">
        <v>253</v>
      </c>
      <c r="W8" s="260"/>
      <c r="X8" s="82"/>
      <c r="Y8" s="83"/>
    </row>
    <row r="9" spans="1:25" s="81" customFormat="1" ht="27.95" customHeight="1">
      <c r="A9" s="85"/>
      <c r="B9" s="82"/>
      <c r="C9" s="86"/>
      <c r="D9" s="83"/>
      <c r="G9" s="82"/>
      <c r="H9" s="85"/>
      <c r="I9" s="83"/>
      <c r="J9" s="256"/>
      <c r="K9" s="256"/>
      <c r="L9" s="82"/>
      <c r="M9" s="130">
        <f>IF(AND(I4=1,I12=0),IF(I4=1,H5,H13),IF(I4=0,H13,$A$4))</f>
        <v>0</v>
      </c>
      <c r="N9" s="83"/>
      <c r="O9" s="241"/>
      <c r="P9" s="241"/>
      <c r="Q9" s="82"/>
      <c r="R9" s="93"/>
      <c r="S9" s="94"/>
      <c r="T9" s="94"/>
      <c r="U9" s="95"/>
      <c r="V9" s="96"/>
      <c r="W9" s="97"/>
      <c r="X9" s="82"/>
      <c r="Y9" s="83"/>
    </row>
    <row r="10" spans="1:25" s="81" customFormat="1" ht="27.95" customHeight="1">
      <c r="A10" s="78"/>
      <c r="B10" s="79">
        <v>0</v>
      </c>
      <c r="C10" s="130" t="str">
        <f>VLOOKUP(B10,LISTA!$A$1:$G$249,2,0)</f>
        <v>-</v>
      </c>
      <c r="D10" s="80">
        <v>0</v>
      </c>
      <c r="G10" s="82"/>
      <c r="I10" s="83"/>
      <c r="J10" s="256"/>
      <c r="K10" s="256"/>
      <c r="L10" s="82"/>
      <c r="M10" s="83"/>
      <c r="N10" s="83"/>
      <c r="O10" s="241"/>
      <c r="P10" s="241"/>
      <c r="Q10" s="82"/>
      <c r="R10" s="250" t="s">
        <v>256</v>
      </c>
      <c r="S10" s="251"/>
      <c r="T10" s="251"/>
      <c r="U10" s="251"/>
      <c r="V10" s="251"/>
      <c r="W10" s="252"/>
      <c r="X10" s="82"/>
      <c r="Y10" s="83"/>
    </row>
    <row r="11" spans="1:25" s="81" customFormat="1" ht="27.95" customHeight="1">
      <c r="A11" s="84"/>
      <c r="B11" s="82"/>
      <c r="C11" s="131" t="str">
        <f>VLOOKUP(B10,LISTA!$A$1:$G$249,3,0)</f>
        <v>-</v>
      </c>
      <c r="D11" s="83"/>
      <c r="E11" s="241"/>
      <c r="F11" s="241"/>
      <c r="G11" s="82"/>
      <c r="I11" s="83"/>
      <c r="J11" s="256"/>
      <c r="K11" s="256"/>
      <c r="L11" s="82"/>
      <c r="M11" s="83"/>
      <c r="N11" s="83"/>
      <c r="O11" s="241"/>
      <c r="P11" s="241"/>
      <c r="Q11" s="82"/>
      <c r="R11" s="253"/>
      <c r="S11" s="254"/>
      <c r="T11" s="254"/>
      <c r="U11" s="254"/>
      <c r="V11" s="254"/>
      <c r="W11" s="255"/>
      <c r="X11" s="82"/>
      <c r="Y11" s="83"/>
    </row>
    <row r="12" spans="1:25" s="81" customFormat="1" ht="27.95" customHeight="1">
      <c r="A12" s="261"/>
      <c r="B12" s="82"/>
      <c r="C12" s="86"/>
      <c r="D12" s="242" t="s">
        <v>0</v>
      </c>
      <c r="E12" s="242"/>
      <c r="F12" s="87"/>
      <c r="G12" s="132">
        <v>128</v>
      </c>
      <c r="H12" s="130" t="str">
        <f>IF(AND(D10=1,D14=0),IF(D10=1,C10,C14),IF(D10=0,C14,$A$4))</f>
        <v>SKIERSKI GABRIEL</v>
      </c>
      <c r="I12" s="80" t="s">
        <v>22</v>
      </c>
      <c r="L12" s="82"/>
      <c r="M12" s="83"/>
      <c r="N12" s="83"/>
      <c r="O12" s="241"/>
      <c r="P12" s="241"/>
      <c r="Q12" s="82"/>
      <c r="R12" s="83"/>
      <c r="S12" s="83"/>
      <c r="X12" s="82"/>
      <c r="Y12" s="83"/>
    </row>
    <row r="13" spans="1:25" s="81" customFormat="1" ht="27.95" customHeight="1">
      <c r="A13" s="261"/>
      <c r="B13" s="82"/>
      <c r="C13" s="86"/>
      <c r="D13" s="83"/>
      <c r="E13" s="256"/>
      <c r="F13" s="256"/>
      <c r="G13" s="82"/>
      <c r="H13" s="130" t="str">
        <f>IF(AND(D10=1,D14=0),IF(D10=1,C11,C15),IF(D10=0,C15,$A$4))</f>
        <v>KLUB SPORTÓW I SZTUK WALK W TURKU</v>
      </c>
      <c r="I13" s="83"/>
      <c r="L13" s="82"/>
      <c r="M13" s="83"/>
      <c r="N13" s="83"/>
      <c r="O13" s="241"/>
      <c r="P13" s="241"/>
      <c r="Q13" s="82"/>
      <c r="R13" s="83"/>
      <c r="S13" s="83"/>
      <c r="X13" s="82"/>
      <c r="Y13" s="83"/>
    </row>
    <row r="14" spans="1:25" s="81" customFormat="1" ht="27.95" customHeight="1">
      <c r="A14" s="78"/>
      <c r="B14" s="79">
        <v>128</v>
      </c>
      <c r="C14" s="130" t="str">
        <f>VLOOKUP(B14,LISTA!$A$1:$G$249,2,0)</f>
        <v>SKIERSKI GABRIEL</v>
      </c>
      <c r="D14" s="80">
        <v>1</v>
      </c>
      <c r="G14" s="82"/>
      <c r="H14" s="139"/>
      <c r="I14" s="83"/>
      <c r="L14" s="82"/>
      <c r="M14" s="83"/>
      <c r="N14" s="83"/>
      <c r="O14" s="241"/>
      <c r="P14" s="241"/>
      <c r="Q14" s="82"/>
      <c r="R14" s="83"/>
      <c r="S14" s="83"/>
      <c r="X14" s="82"/>
      <c r="Y14" s="83"/>
    </row>
    <row r="15" spans="1:25" s="81" customFormat="1" ht="27.95" customHeight="1">
      <c r="A15" s="84"/>
      <c r="B15" s="82"/>
      <c r="C15" s="131" t="str">
        <f>VLOOKUP(B14,LISTA!$A$1:$G$249,3,0)</f>
        <v>KLUB SPORTÓW I SZTUK WALK W TURKU</v>
      </c>
      <c r="D15" s="83"/>
      <c r="G15" s="82"/>
      <c r="I15" s="83"/>
      <c r="L15" s="82"/>
      <c r="M15" s="84"/>
      <c r="N15" s="83"/>
      <c r="O15" s="241"/>
      <c r="P15" s="241"/>
      <c r="Q15" s="82"/>
      <c r="R15" s="83"/>
      <c r="S15" s="83"/>
      <c r="X15" s="82"/>
      <c r="Y15" s="83"/>
    </row>
    <row r="16" spans="1:25" s="81" customFormat="1" ht="27.95" customHeight="1">
      <c r="A16" s="85"/>
      <c r="B16" s="82"/>
      <c r="C16" s="86"/>
      <c r="D16" s="83"/>
      <c r="G16" s="82"/>
      <c r="I16" s="83"/>
      <c r="L16" s="82"/>
      <c r="M16" s="85"/>
      <c r="N16" s="242" t="s">
        <v>0</v>
      </c>
      <c r="O16" s="242"/>
      <c r="P16" s="87">
        <v>50</v>
      </c>
      <c r="Q16" s="132">
        <f>IF(AND(N8=1,N24=0),IF(N8=1,L8,L24),IF(N8=0,L24,$A$4))</f>
        <v>0</v>
      </c>
      <c r="R16" s="130">
        <f>IF(AND(N8=1,N24=0),IF(N8=1,M8,M24),IF(N8=0,M24,$A$4))</f>
        <v>0</v>
      </c>
      <c r="S16" s="80"/>
      <c r="X16" s="82"/>
      <c r="Y16" s="83"/>
    </row>
    <row r="17" spans="1:28" s="81" customFormat="1" ht="27.95" customHeight="1">
      <c r="A17" s="85"/>
      <c r="B17" s="82"/>
      <c r="C17" s="86"/>
      <c r="D17" s="83"/>
      <c r="G17" s="82"/>
      <c r="I17" s="83"/>
      <c r="L17" s="82"/>
      <c r="M17" s="85"/>
      <c r="N17" s="83"/>
      <c r="O17" s="256"/>
      <c r="P17" s="256"/>
      <c r="Q17" s="82"/>
      <c r="R17" s="130">
        <f>IF(AND(N8=1,N24=0),IF(N8=1,M9,M25),IF(N8=0,M25,$A$4))</f>
        <v>0</v>
      </c>
      <c r="S17" s="83"/>
      <c r="T17" s="241"/>
      <c r="U17" s="241"/>
      <c r="V17" s="241"/>
      <c r="W17" s="241"/>
      <c r="X17" s="82"/>
      <c r="Y17" s="83"/>
    </row>
    <row r="18" spans="1:28" s="81" customFormat="1" ht="27.95" customHeight="1">
      <c r="A18" s="78"/>
      <c r="B18" s="79">
        <v>31</v>
      </c>
      <c r="C18" s="130" t="str">
        <f>VLOOKUP(B18,LISTA!$A$1:$G$249,2,0)</f>
        <v>SOBCZAK PRZEMYSŁAW</v>
      </c>
      <c r="D18" s="80">
        <v>1</v>
      </c>
      <c r="G18" s="82"/>
      <c r="I18" s="83"/>
      <c r="L18" s="82"/>
      <c r="M18" s="83"/>
      <c r="N18" s="83"/>
      <c r="O18" s="256"/>
      <c r="P18" s="256"/>
      <c r="Q18" s="82"/>
      <c r="R18" s="83"/>
      <c r="S18" s="83"/>
      <c r="T18" s="241"/>
      <c r="U18" s="241"/>
      <c r="V18" s="241"/>
      <c r="W18" s="241"/>
      <c r="X18" s="82"/>
      <c r="Y18" s="83"/>
    </row>
    <row r="19" spans="1:28" s="81" customFormat="1" ht="27.95" customHeight="1">
      <c r="A19" s="84"/>
      <c r="B19" s="82"/>
      <c r="C19" s="131" t="str">
        <f>VLOOKUP(B18,LISTA!$A$1:$G$249,3,0)</f>
        <v>KALISKI KLUB KYOKUSHINKAN KARATE DAVID CLUB</v>
      </c>
      <c r="D19" s="83"/>
      <c r="E19" s="241"/>
      <c r="F19" s="241"/>
      <c r="G19" s="82"/>
      <c r="I19" s="83"/>
      <c r="L19" s="82"/>
      <c r="M19" s="83"/>
      <c r="N19" s="83"/>
      <c r="O19" s="256"/>
      <c r="P19" s="256"/>
      <c r="Q19" s="82"/>
      <c r="R19" s="83"/>
      <c r="S19" s="83"/>
      <c r="T19" s="241"/>
      <c r="U19" s="241"/>
      <c r="V19" s="241"/>
      <c r="W19" s="241"/>
      <c r="X19" s="82"/>
      <c r="Y19" s="83"/>
    </row>
    <row r="20" spans="1:28" s="81" customFormat="1" ht="27.95" customHeight="1">
      <c r="A20" s="261"/>
      <c r="B20" s="82"/>
      <c r="C20" s="86"/>
      <c r="D20" s="242" t="s">
        <v>0</v>
      </c>
      <c r="E20" s="242"/>
      <c r="F20" s="87"/>
      <c r="G20" s="132">
        <f>IF(AND(D2=1,D6=0),IF(D2=1,B18,B22),IF(D2=0,B22,$A$4))</f>
        <v>31</v>
      </c>
      <c r="H20" s="130" t="str">
        <f>IF(AND(D18=1,D22=0),IF(D18=1,C18,C22),IF(D18=0,C22,$A$4))</f>
        <v>SOBCZAK PRZEMYSŁAW</v>
      </c>
      <c r="I20" s="80" t="s">
        <v>22</v>
      </c>
      <c r="L20" s="82"/>
      <c r="M20" s="83"/>
      <c r="N20" s="83"/>
      <c r="O20" s="256"/>
      <c r="P20" s="256"/>
      <c r="Q20" s="82"/>
      <c r="R20" s="83"/>
      <c r="S20" s="83"/>
      <c r="T20" s="241"/>
      <c r="U20" s="241"/>
      <c r="V20" s="241"/>
      <c r="W20" s="241"/>
      <c r="X20" s="82"/>
      <c r="Y20" s="83"/>
    </row>
    <row r="21" spans="1:28" s="81" customFormat="1" ht="27.95" customHeight="1">
      <c r="A21" s="261"/>
      <c r="B21" s="82"/>
      <c r="C21" s="86"/>
      <c r="D21" s="83"/>
      <c r="E21" s="256"/>
      <c r="F21" s="256"/>
      <c r="G21" s="82"/>
      <c r="H21" s="130" t="str">
        <f>IF(AND(D18=1,D22=0),IF(D18=1,C19,C23),IF(D18=0,C23,$A$4))</f>
        <v>KALISKI KLUB KYOKUSHINKAN KARATE DAVID CLUB</v>
      </c>
      <c r="I21" s="83"/>
      <c r="J21" s="241"/>
      <c r="K21" s="241"/>
      <c r="L21" s="82"/>
      <c r="M21" s="83"/>
      <c r="N21" s="83"/>
      <c r="O21" s="256"/>
      <c r="P21" s="256"/>
      <c r="Q21" s="82"/>
      <c r="R21" s="83"/>
      <c r="S21" s="83"/>
      <c r="T21" s="241"/>
      <c r="U21" s="241"/>
      <c r="V21" s="241"/>
      <c r="W21" s="241"/>
      <c r="X21" s="82"/>
      <c r="Y21" s="83"/>
    </row>
    <row r="22" spans="1:28" s="81" customFormat="1" ht="27.95" customHeight="1">
      <c r="A22" s="78"/>
      <c r="B22" s="79">
        <v>0</v>
      </c>
      <c r="C22" s="130" t="str">
        <f>VLOOKUP(B22,LISTA!$A$1:$G$249,2,0)</f>
        <v>-</v>
      </c>
      <c r="D22" s="80">
        <v>0</v>
      </c>
      <c r="G22" s="82"/>
      <c r="I22" s="83"/>
      <c r="J22" s="241"/>
      <c r="K22" s="241"/>
      <c r="L22" s="82"/>
      <c r="M22" s="83"/>
      <c r="N22" s="83"/>
      <c r="O22" s="256"/>
      <c r="P22" s="256"/>
      <c r="Q22" s="82"/>
      <c r="R22" s="83"/>
      <c r="S22" s="83"/>
      <c r="T22" s="241"/>
      <c r="U22" s="241"/>
      <c r="V22" s="241"/>
      <c r="W22" s="241"/>
      <c r="X22" s="82"/>
      <c r="Y22" s="83"/>
    </row>
    <row r="23" spans="1:28" s="81" customFormat="1" ht="27.95" customHeight="1">
      <c r="A23" s="84"/>
      <c r="B23" s="82"/>
      <c r="C23" s="131" t="str">
        <f>VLOOKUP(B22,LISTA!$A$1:$G$249,3,0)</f>
        <v>-</v>
      </c>
      <c r="D23" s="83"/>
      <c r="G23" s="82"/>
      <c r="H23" s="84"/>
      <c r="I23" s="83"/>
      <c r="J23" s="241"/>
      <c r="K23" s="241"/>
      <c r="L23" s="82"/>
      <c r="M23" s="83"/>
      <c r="N23" s="83"/>
      <c r="O23" s="256"/>
      <c r="P23" s="256"/>
      <c r="Q23" s="82"/>
      <c r="R23" s="83"/>
      <c r="S23" s="83"/>
      <c r="T23" s="241"/>
      <c r="U23" s="241"/>
      <c r="V23" s="241"/>
      <c r="W23" s="241"/>
      <c r="X23" s="82"/>
      <c r="Y23" s="83"/>
    </row>
    <row r="24" spans="1:28" s="81" customFormat="1" ht="27.95" customHeight="1">
      <c r="A24" s="85"/>
      <c r="B24" s="82"/>
      <c r="C24" s="86"/>
      <c r="D24" s="83"/>
      <c r="G24" s="82"/>
      <c r="H24" s="85"/>
      <c r="I24" s="242" t="s">
        <v>0</v>
      </c>
      <c r="J24" s="242"/>
      <c r="K24" s="87">
        <v>34</v>
      </c>
      <c r="L24" s="132">
        <f>IF(AND(I20=1,I28=0),IF(I20=1,G20,G28),IF(I20=0,G28,$A$4))</f>
        <v>0</v>
      </c>
      <c r="M24" s="130">
        <f>IF(AND(I20=1,I28=0),IF(I20=1,H20,H28),IF(I20=0,H28,$A$4))</f>
        <v>0</v>
      </c>
      <c r="N24" s="80" t="s">
        <v>22</v>
      </c>
      <c r="Q24" s="82"/>
      <c r="R24" s="83"/>
      <c r="S24" s="83"/>
      <c r="T24" s="241"/>
      <c r="U24" s="241"/>
      <c r="V24" s="241"/>
      <c r="W24" s="241"/>
      <c r="X24" s="82"/>
      <c r="Y24" s="83"/>
    </row>
    <row r="25" spans="1:28" s="81" customFormat="1" ht="27.95" customHeight="1">
      <c r="A25" s="85"/>
      <c r="B25" s="82"/>
      <c r="C25" s="86"/>
      <c r="D25" s="83"/>
      <c r="G25" s="82"/>
      <c r="H25" s="85"/>
      <c r="I25" s="83"/>
      <c r="J25" s="256"/>
      <c r="K25" s="256"/>
      <c r="L25" s="82"/>
      <c r="M25" s="130">
        <f>IF(AND(I20=1,I28=0),IF(I20=1,H21,H29),IF(I20=0,H29,$A$4))</f>
        <v>0</v>
      </c>
      <c r="N25" s="83"/>
      <c r="O25" s="241"/>
      <c r="P25" s="241"/>
      <c r="Q25" s="82"/>
      <c r="R25" s="83"/>
      <c r="S25" s="83"/>
      <c r="T25" s="241"/>
      <c r="U25" s="241"/>
      <c r="V25" s="241"/>
      <c r="W25" s="241"/>
      <c r="X25" s="82"/>
      <c r="Y25" s="83"/>
    </row>
    <row r="26" spans="1:28" s="81" customFormat="1" ht="27.95" customHeight="1">
      <c r="A26" s="78"/>
      <c r="B26" s="79"/>
      <c r="C26" s="130" t="str">
        <f>VLOOKUP(B26,LISTA!$A$1:$G$249,2,0)</f>
        <v>-</v>
      </c>
      <c r="D26" s="80">
        <v>0</v>
      </c>
      <c r="G26" s="82"/>
      <c r="I26" s="83"/>
      <c r="J26" s="256"/>
      <c r="K26" s="256"/>
      <c r="L26" s="82"/>
      <c r="M26" s="83"/>
      <c r="N26" s="83"/>
      <c r="O26" s="241"/>
      <c r="P26" s="241"/>
      <c r="Q26" s="82"/>
      <c r="R26" s="83"/>
      <c r="S26" s="83"/>
      <c r="T26" s="241"/>
      <c r="U26" s="241"/>
      <c r="V26" s="241"/>
      <c r="W26" s="241"/>
      <c r="X26" s="82"/>
      <c r="Y26" s="83"/>
    </row>
    <row r="27" spans="1:28" s="81" customFormat="1" ht="27.95" customHeight="1">
      <c r="A27" s="84"/>
      <c r="B27" s="82"/>
      <c r="C27" s="130" t="str">
        <f>VLOOKUP(B26,LISTA!$A$1:$G$249,3,0)</f>
        <v>-</v>
      </c>
      <c r="D27" s="83"/>
      <c r="E27" s="241"/>
      <c r="F27" s="241"/>
      <c r="G27" s="82"/>
      <c r="I27" s="83"/>
      <c r="J27" s="256"/>
      <c r="K27" s="256"/>
      <c r="L27" s="82"/>
      <c r="M27" s="83"/>
      <c r="N27" s="83"/>
      <c r="O27" s="241"/>
      <c r="P27" s="241"/>
      <c r="Q27" s="82"/>
      <c r="R27" s="83"/>
      <c r="S27" s="83"/>
      <c r="T27" s="241"/>
      <c r="U27" s="241"/>
      <c r="V27" s="241"/>
      <c r="W27" s="241"/>
      <c r="X27" s="82"/>
      <c r="Y27" s="83"/>
    </row>
    <row r="28" spans="1:28" s="81" customFormat="1" ht="27.95" customHeight="1">
      <c r="A28" s="261"/>
      <c r="B28" s="82"/>
      <c r="C28" s="86"/>
      <c r="D28" s="242" t="s">
        <v>0</v>
      </c>
      <c r="E28" s="242"/>
      <c r="F28" s="87"/>
      <c r="G28" s="132">
        <v>63</v>
      </c>
      <c r="H28" s="130" t="str">
        <f>IF(AND(D26=1,D30=0),IF(D26=1,C26,C30),IF(D26=0,C30,$A$4))</f>
        <v>MAKULSKI WIKTOR</v>
      </c>
      <c r="I28" s="80" t="s">
        <v>22</v>
      </c>
      <c r="L28" s="82"/>
      <c r="M28" s="83"/>
      <c r="N28" s="83"/>
      <c r="O28" s="241"/>
      <c r="P28" s="241"/>
      <c r="Q28" s="262" t="s">
        <v>1</v>
      </c>
      <c r="R28" s="262"/>
      <c r="S28" s="262"/>
      <c r="T28" s="241"/>
      <c r="U28" s="241"/>
      <c r="V28" s="241"/>
      <c r="W28" s="241"/>
      <c r="X28" s="82"/>
      <c r="Y28" s="83"/>
    </row>
    <row r="29" spans="1:28" s="81" customFormat="1" ht="27.95" customHeight="1">
      <c r="A29" s="261"/>
      <c r="B29" s="82"/>
      <c r="C29" s="86"/>
      <c r="D29" s="83"/>
      <c r="E29" s="256"/>
      <c r="F29" s="256"/>
      <c r="G29" s="82"/>
      <c r="H29" s="130" t="str">
        <f>IF(AND(D26=1,D30=0),IF(D26=1,C27,C31),IF(D26=0,C31,$A$4))</f>
        <v>KLUB SZTUK WALK GARYU KROSNO</v>
      </c>
      <c r="I29" s="83"/>
      <c r="L29" s="82"/>
      <c r="M29" s="83"/>
      <c r="N29" s="83"/>
      <c r="O29" s="241"/>
      <c r="P29" s="241"/>
      <c r="Q29" s="98"/>
      <c r="R29" s="99" t="s">
        <v>9</v>
      </c>
      <c r="S29" s="100">
        <v>59</v>
      </c>
      <c r="T29" s="241"/>
      <c r="U29" s="241"/>
      <c r="V29" s="241"/>
      <c r="W29" s="241"/>
      <c r="X29" s="82"/>
      <c r="Y29" s="83"/>
    </row>
    <row r="30" spans="1:28" s="81" customFormat="1" ht="27.95" customHeight="1">
      <c r="A30" s="78"/>
      <c r="B30" s="79">
        <v>63</v>
      </c>
      <c r="C30" s="130" t="str">
        <f>VLOOKUP(B30,LISTA!$A$1:$G$249,2,0)</f>
        <v>MAKULSKI WIKTOR</v>
      </c>
      <c r="D30" s="80">
        <v>1</v>
      </c>
      <c r="G30" s="82"/>
      <c r="I30" s="83"/>
      <c r="L30" s="82"/>
      <c r="M30" s="83"/>
      <c r="N30" s="83"/>
      <c r="Q30" s="133">
        <f>IF(AND(N8=0,N24=1),IF(N8=0,L8,L24),IF(N8=1,L24,$A$4))</f>
        <v>0</v>
      </c>
      <c r="R30" s="130">
        <f>IF(AND(N8=0,N24=1),IF(N8=0,M8,M24),IF(N8=1,M24,$A$4))</f>
        <v>0</v>
      </c>
      <c r="S30" s="101"/>
      <c r="T30" s="241"/>
      <c r="U30" s="241"/>
      <c r="V30" s="241"/>
      <c r="W30" s="241"/>
      <c r="X30" s="82"/>
      <c r="Y30" s="83"/>
    </row>
    <row r="31" spans="1:28" s="81" customFormat="1" ht="27.95" customHeight="1">
      <c r="A31" s="84"/>
      <c r="B31" s="82"/>
      <c r="C31" s="130" t="str">
        <f>VLOOKUP(B30,LISTA!$A$1:$G$249,3,0)</f>
        <v>KLUB SZTUK WALK GARYU KROSNO</v>
      </c>
      <c r="D31" s="83"/>
      <c r="G31" s="82"/>
      <c r="I31" s="83"/>
      <c r="L31" s="82"/>
      <c r="M31" s="84"/>
      <c r="N31" s="83"/>
      <c r="Q31" s="98"/>
      <c r="R31" s="130">
        <f>IF(AND(N8=0,N24=1),IF(N8=0,M9,M25),IF(N8=1,M25,$A$4))</f>
        <v>0</v>
      </c>
      <c r="S31" s="102"/>
      <c r="T31" s="241"/>
      <c r="U31" s="241"/>
      <c r="V31" s="241"/>
      <c r="W31" s="241"/>
      <c r="X31" s="103"/>
      <c r="Y31" s="104"/>
    </row>
    <row r="32" spans="1:28" s="81" customFormat="1" ht="27.95" customHeight="1">
      <c r="A32" s="85"/>
      <c r="B32" s="82"/>
      <c r="C32" s="86"/>
      <c r="D32" s="83"/>
      <c r="G32" s="82"/>
      <c r="I32" s="83"/>
      <c r="L32" s="82"/>
      <c r="M32" s="85"/>
      <c r="N32" s="83"/>
      <c r="Q32" s="98"/>
      <c r="R32" s="84"/>
      <c r="S32" s="102"/>
      <c r="T32" s="105" t="s">
        <v>9</v>
      </c>
      <c r="U32" s="105"/>
      <c r="V32" s="105"/>
      <c r="W32" s="106">
        <v>67</v>
      </c>
      <c r="X32" s="134">
        <f>IF(AND(S16=1,S48=0),IF(S16=1,Q16,Q48),IF(S16=0,Q48,$A$4))</f>
        <v>0</v>
      </c>
      <c r="Y32" s="135">
        <f>IF(AND(S16=1,S48=0),IF(S16=1,R16,R48),IF(S16=0,R48,$A$4))</f>
        <v>0</v>
      </c>
      <c r="Z32" s="263"/>
      <c r="AA32" s="264"/>
      <c r="AB32" s="264"/>
    </row>
    <row r="33" spans="1:28" s="81" customFormat="1" ht="27.95" customHeight="1">
      <c r="A33" s="85"/>
      <c r="B33" s="82"/>
      <c r="C33" s="86"/>
      <c r="D33" s="83"/>
      <c r="G33" s="82"/>
      <c r="I33" s="83"/>
      <c r="L33" s="82"/>
      <c r="M33" s="85"/>
      <c r="N33" s="83"/>
      <c r="Q33" s="98"/>
      <c r="R33" s="83"/>
      <c r="S33" s="102"/>
      <c r="T33" s="256"/>
      <c r="U33" s="256"/>
      <c r="V33" s="256"/>
      <c r="W33" s="256"/>
      <c r="X33" s="107"/>
      <c r="Y33" s="135">
        <f>IF(AND(S16=1,S48=0),IF(S16=1,R17,R49),IF(S16=0,R49,$A$4))</f>
        <v>0</v>
      </c>
      <c r="Z33" s="263"/>
      <c r="AA33" s="264"/>
      <c r="AB33" s="264"/>
    </row>
    <row r="34" spans="1:28" s="81" customFormat="1" ht="27.95" customHeight="1">
      <c r="A34" s="78"/>
      <c r="B34" s="79">
        <v>6</v>
      </c>
      <c r="C34" s="130" t="str">
        <f>VLOOKUP(B34,LISTA!$A$1:$G$249,2,0)</f>
        <v>MOSKAL ADRIAN</v>
      </c>
      <c r="D34" s="80">
        <v>1</v>
      </c>
      <c r="G34" s="82"/>
      <c r="I34" s="83"/>
      <c r="L34" s="82"/>
      <c r="M34" s="83"/>
      <c r="N34" s="83"/>
      <c r="Q34" s="133">
        <f>IF(AND(N40=0,N56=1),IF(N40=0,L40,L56),IF(N40=1,L56,$A$4))</f>
        <v>0</v>
      </c>
      <c r="R34" s="130">
        <f>IF(AND(N40=0,N56=1),IF(N40=0,M40,M56),IF(N40=1,M56,$A$4))</f>
        <v>0</v>
      </c>
      <c r="S34" s="101"/>
      <c r="T34" s="256"/>
      <c r="U34" s="256"/>
      <c r="V34" s="256"/>
      <c r="W34" s="256"/>
      <c r="X34" s="108"/>
      <c r="Y34" s="109"/>
    </row>
    <row r="35" spans="1:28" s="81" customFormat="1" ht="27.95" customHeight="1">
      <c r="A35" s="84"/>
      <c r="B35" s="82"/>
      <c r="C35" s="130" t="str">
        <f>VLOOKUP(B34,LISTA!$A$1:$G$249,3,0)</f>
        <v>CHEŁMIŃSKI KLUB KYOKUSHIN KARATE</v>
      </c>
      <c r="D35" s="83"/>
      <c r="E35" s="241"/>
      <c r="F35" s="241"/>
      <c r="G35" s="82"/>
      <c r="I35" s="83"/>
      <c r="L35" s="82"/>
      <c r="M35" s="83"/>
      <c r="N35" s="83"/>
      <c r="O35" s="256"/>
      <c r="P35" s="256"/>
      <c r="Q35" s="98"/>
      <c r="R35" s="130">
        <f>IF(AND(N40=0,N56=1),IF(N40=0,M41,M57),IF(N40=1,M57,$A$4))</f>
        <v>0</v>
      </c>
      <c r="S35" s="102"/>
      <c r="T35" s="256"/>
      <c r="U35" s="256"/>
      <c r="V35" s="256"/>
      <c r="W35" s="256"/>
      <c r="X35" s="82"/>
      <c r="Y35" s="83"/>
    </row>
    <row r="36" spans="1:28" s="81" customFormat="1" ht="27.95" customHeight="1">
      <c r="A36" s="261"/>
      <c r="B36" s="82"/>
      <c r="C36" s="86"/>
      <c r="D36" s="242" t="s">
        <v>0</v>
      </c>
      <c r="E36" s="242"/>
      <c r="F36" s="87"/>
      <c r="G36" s="132">
        <f>IF(AND(D2=1,D6=0),IF(D2=1,B34,B38),IF(D2=0,B38,$A$4))</f>
        <v>6</v>
      </c>
      <c r="H36" s="130" t="str">
        <f>IF(AND(D34=1,D38=0),IF(D34=1,C34,C38),IF(D34=0,C38,$A$4))</f>
        <v>MOSKAL ADRIAN</v>
      </c>
      <c r="I36" s="80" t="s">
        <v>22</v>
      </c>
      <c r="L36" s="82"/>
      <c r="M36" s="83"/>
      <c r="N36" s="83"/>
      <c r="O36" s="256"/>
      <c r="P36" s="256"/>
      <c r="Q36" s="110"/>
      <c r="R36" s="111"/>
      <c r="S36" s="112"/>
      <c r="T36" s="256"/>
      <c r="U36" s="256"/>
      <c r="V36" s="256"/>
      <c r="W36" s="256"/>
      <c r="X36" s="82"/>
      <c r="Y36" s="83"/>
    </row>
    <row r="37" spans="1:28" s="81" customFormat="1" ht="27.95" customHeight="1">
      <c r="A37" s="261"/>
      <c r="B37" s="82"/>
      <c r="C37" s="86"/>
      <c r="D37" s="83"/>
      <c r="E37" s="256"/>
      <c r="F37" s="256"/>
      <c r="G37" s="82"/>
      <c r="H37" s="130" t="str">
        <f>IF(AND(D34=1,D38=0),IF(D34=1,C35,C39),IF(D34=0,C39,$A$4))</f>
        <v>CHEŁMIŃSKI KLUB KYOKUSHIN KARATE</v>
      </c>
      <c r="I37" s="83"/>
      <c r="J37" s="241"/>
      <c r="K37" s="241"/>
      <c r="L37" s="82"/>
      <c r="M37" s="83"/>
      <c r="N37" s="83"/>
      <c r="O37" s="256"/>
      <c r="P37" s="256"/>
      <c r="Q37" s="82"/>
      <c r="R37" s="83"/>
      <c r="S37" s="83"/>
      <c r="T37" s="256"/>
      <c r="U37" s="256"/>
      <c r="V37" s="256"/>
      <c r="W37" s="256"/>
      <c r="X37" s="82"/>
      <c r="Y37" s="83"/>
    </row>
    <row r="38" spans="1:28" s="81" customFormat="1" ht="27.95" customHeight="1">
      <c r="A38" s="78"/>
      <c r="B38" s="79"/>
      <c r="C38" s="130" t="str">
        <f>VLOOKUP(B38,LISTA!$A$1:$G$249,2,0)</f>
        <v>-</v>
      </c>
      <c r="D38" s="80">
        <v>0</v>
      </c>
      <c r="G38" s="82"/>
      <c r="I38" s="83"/>
      <c r="J38" s="241"/>
      <c r="K38" s="241"/>
      <c r="L38" s="82"/>
      <c r="M38" s="83"/>
      <c r="N38" s="83"/>
      <c r="O38" s="256"/>
      <c r="P38" s="256"/>
      <c r="Q38" s="82"/>
      <c r="R38" s="83"/>
      <c r="S38" s="83"/>
      <c r="T38" s="256"/>
      <c r="U38" s="256"/>
      <c r="V38" s="256"/>
      <c r="W38" s="256"/>
      <c r="X38" s="82"/>
      <c r="Y38" s="83"/>
    </row>
    <row r="39" spans="1:28" s="81" customFormat="1" ht="27.95" customHeight="1">
      <c r="A39" s="84"/>
      <c r="B39" s="82"/>
      <c r="C39" s="130" t="str">
        <f>VLOOKUP(B38,LISTA!$A$1:$G$249,3,0)</f>
        <v>-</v>
      </c>
      <c r="D39" s="83"/>
      <c r="G39" s="82"/>
      <c r="H39" s="84"/>
      <c r="I39" s="83"/>
      <c r="J39" s="241"/>
      <c r="K39" s="241"/>
      <c r="L39" s="82"/>
      <c r="M39" s="83"/>
      <c r="N39" s="83"/>
      <c r="O39" s="256"/>
      <c r="P39" s="256"/>
      <c r="Q39" s="82"/>
      <c r="R39" s="83"/>
      <c r="S39" s="83"/>
      <c r="T39" s="256"/>
      <c r="U39" s="256"/>
      <c r="V39" s="256"/>
      <c r="W39" s="256"/>
      <c r="X39" s="82"/>
      <c r="Y39" s="83"/>
    </row>
    <row r="40" spans="1:28" s="81" customFormat="1" ht="27.95" customHeight="1">
      <c r="A40" s="85"/>
      <c r="B40" s="82"/>
      <c r="C40" s="86"/>
      <c r="D40" s="83"/>
      <c r="G40" s="82"/>
      <c r="H40" s="85"/>
      <c r="I40" s="242" t="s">
        <v>0</v>
      </c>
      <c r="J40" s="242"/>
      <c r="K40" s="87">
        <v>35</v>
      </c>
      <c r="L40" s="132">
        <f>IF(AND(I20=1,I28=0),IF(I20=1,G36,G44),IF(I20=0,G44,$A$4))</f>
        <v>0</v>
      </c>
      <c r="M40" s="130">
        <f>IF(AND(I36=1,I44=0),IF(I36=1,H36,H44),IF(I36=0,H44,$A$4))</f>
        <v>0</v>
      </c>
      <c r="N40" s="80" t="s">
        <v>22</v>
      </c>
      <c r="Q40" s="82"/>
      <c r="R40" s="83"/>
      <c r="S40" s="83"/>
      <c r="T40" s="256"/>
      <c r="U40" s="256"/>
      <c r="V40" s="256"/>
      <c r="W40" s="256"/>
      <c r="X40" s="82"/>
      <c r="Y40" s="83"/>
    </row>
    <row r="41" spans="1:28" s="81" customFormat="1" ht="27.95" customHeight="1">
      <c r="A41" s="85"/>
      <c r="B41" s="82"/>
      <c r="C41" s="86"/>
      <c r="D41" s="83"/>
      <c r="G41" s="82"/>
      <c r="H41" s="85"/>
      <c r="I41" s="83"/>
      <c r="J41" s="256"/>
      <c r="K41" s="256"/>
      <c r="L41" s="82"/>
      <c r="M41" s="130">
        <f>IF(AND(I36=1,I44=0),IF(I36=1,H37,H45),IF(I36=0,H45,$A$4))</f>
        <v>0</v>
      </c>
      <c r="N41" s="83"/>
      <c r="O41" s="241"/>
      <c r="P41" s="241"/>
      <c r="Q41" s="82"/>
      <c r="R41" s="83"/>
      <c r="S41" s="83"/>
      <c r="T41" s="256"/>
      <c r="U41" s="256"/>
      <c r="V41" s="256"/>
      <c r="W41" s="256"/>
      <c r="X41" s="82"/>
      <c r="Y41" s="83"/>
    </row>
    <row r="42" spans="1:28" s="81" customFormat="1" ht="27.95" customHeight="1">
      <c r="A42" s="78"/>
      <c r="B42" s="79"/>
      <c r="C42" s="130" t="str">
        <f>VLOOKUP(B42,LISTA!$A$1:$G$249,2,0)</f>
        <v>-</v>
      </c>
      <c r="D42" s="80">
        <v>0</v>
      </c>
      <c r="G42" s="82"/>
      <c r="I42" s="83"/>
      <c r="J42" s="256"/>
      <c r="K42" s="256"/>
      <c r="L42" s="82"/>
      <c r="M42" s="83"/>
      <c r="N42" s="83"/>
      <c r="O42" s="241"/>
      <c r="P42" s="241"/>
      <c r="Q42" s="82"/>
      <c r="R42" s="83"/>
      <c r="S42" s="83"/>
      <c r="T42" s="256"/>
      <c r="U42" s="256"/>
      <c r="V42" s="256"/>
      <c r="W42" s="256"/>
      <c r="X42" s="82"/>
      <c r="Y42" s="83"/>
    </row>
    <row r="43" spans="1:28" s="81" customFormat="1" ht="27.95" customHeight="1">
      <c r="A43" s="84"/>
      <c r="B43" s="82"/>
      <c r="C43" s="130" t="str">
        <f>VLOOKUP(B42,LISTA!$A$1:$G$249,3,0)</f>
        <v>-</v>
      </c>
      <c r="D43" s="83"/>
      <c r="E43" s="241"/>
      <c r="F43" s="241"/>
      <c r="G43" s="82"/>
      <c r="I43" s="83"/>
      <c r="J43" s="256"/>
      <c r="K43" s="256"/>
      <c r="L43" s="82"/>
      <c r="M43" s="83"/>
      <c r="N43" s="83"/>
      <c r="O43" s="241"/>
      <c r="P43" s="241"/>
      <c r="Q43" s="82"/>
      <c r="R43" s="83"/>
      <c r="S43" s="83"/>
      <c r="T43" s="256"/>
      <c r="U43" s="256"/>
      <c r="V43" s="256"/>
      <c r="W43" s="256"/>
      <c r="X43" s="82"/>
      <c r="Y43" s="83"/>
    </row>
    <row r="44" spans="1:28" s="81" customFormat="1" ht="27.95" customHeight="1">
      <c r="A44" s="261"/>
      <c r="B44" s="82"/>
      <c r="C44" s="86"/>
      <c r="D44" s="242" t="s">
        <v>0</v>
      </c>
      <c r="E44" s="242"/>
      <c r="F44" s="87"/>
      <c r="G44" s="132">
        <v>99</v>
      </c>
      <c r="H44" s="130" t="str">
        <f>IF(AND(D42=1,D46=0),IF(D42=1,C42,C46),IF(D42=0,C46,$A$4))</f>
        <v>JAKUBOWSKI KACPER</v>
      </c>
      <c r="I44" s="80" t="s">
        <v>22</v>
      </c>
      <c r="L44" s="82"/>
      <c r="M44" s="83"/>
      <c r="N44" s="83"/>
      <c r="O44" s="241"/>
      <c r="P44" s="241"/>
      <c r="Q44" s="82"/>
      <c r="R44" s="83"/>
      <c r="S44" s="83"/>
      <c r="T44" s="256"/>
      <c r="U44" s="256"/>
      <c r="V44" s="256"/>
      <c r="W44" s="256"/>
      <c r="X44" s="82"/>
      <c r="Y44" s="83"/>
    </row>
    <row r="45" spans="1:28" s="81" customFormat="1" ht="27.95" customHeight="1">
      <c r="A45" s="261"/>
      <c r="B45" s="82"/>
      <c r="C45" s="86"/>
      <c r="D45" s="83"/>
      <c r="E45" s="256"/>
      <c r="F45" s="256"/>
      <c r="G45" s="82"/>
      <c r="H45" s="130" t="str">
        <f>IF(AND(D42=1,D46=0),IF(D42=1,C43,C47),IF(D42=0,C47,$A$4))</f>
        <v>STARACHOWICK KLUB KARATE KYOKUSHIN</v>
      </c>
      <c r="I45" s="83"/>
      <c r="L45" s="82"/>
      <c r="M45" s="83"/>
      <c r="N45" s="83"/>
      <c r="O45" s="241"/>
      <c r="P45" s="241"/>
      <c r="Q45" s="82"/>
      <c r="R45" s="83"/>
      <c r="S45" s="83"/>
      <c r="T45" s="256"/>
      <c r="U45" s="256"/>
      <c r="V45" s="256"/>
      <c r="W45" s="256"/>
      <c r="X45" s="82"/>
      <c r="Y45" s="83"/>
    </row>
    <row r="46" spans="1:28" s="81" customFormat="1" ht="27.95" customHeight="1">
      <c r="A46" s="78"/>
      <c r="B46" s="79">
        <v>99</v>
      </c>
      <c r="C46" s="130" t="str">
        <f>VLOOKUP(B46,LISTA!$A$1:$G$249,2,0)</f>
        <v>JAKUBOWSKI KACPER</v>
      </c>
      <c r="D46" s="80">
        <v>1</v>
      </c>
      <c r="G46" s="82"/>
      <c r="I46" s="83"/>
      <c r="L46" s="82"/>
      <c r="M46" s="83"/>
      <c r="N46" s="83"/>
      <c r="O46" s="241"/>
      <c r="P46" s="241"/>
      <c r="Q46" s="82"/>
      <c r="R46" s="83"/>
      <c r="S46" s="83"/>
      <c r="T46" s="256"/>
      <c r="U46" s="256"/>
      <c r="V46" s="256"/>
      <c r="W46" s="256"/>
      <c r="X46" s="82"/>
      <c r="Y46" s="83"/>
    </row>
    <row r="47" spans="1:28" s="81" customFormat="1" ht="27.95" customHeight="1">
      <c r="A47" s="84"/>
      <c r="B47" s="82"/>
      <c r="C47" s="130" t="str">
        <f>VLOOKUP(B46,LISTA!$A$1:$G$249,3,0)</f>
        <v>STARACHOWICK KLUB KARATE KYOKUSHIN</v>
      </c>
      <c r="D47" s="83"/>
      <c r="G47" s="82"/>
      <c r="I47" s="83"/>
      <c r="L47" s="82"/>
      <c r="N47" s="83"/>
      <c r="O47" s="241"/>
      <c r="P47" s="241"/>
      <c r="Q47" s="82"/>
      <c r="R47" s="83"/>
      <c r="S47" s="83"/>
      <c r="T47" s="256"/>
      <c r="U47" s="256"/>
      <c r="V47" s="256"/>
      <c r="W47" s="256"/>
      <c r="X47" s="82"/>
      <c r="Y47" s="83"/>
    </row>
    <row r="48" spans="1:28" s="81" customFormat="1" ht="27.95" customHeight="1">
      <c r="A48" s="85"/>
      <c r="B48" s="82"/>
      <c r="C48" s="86"/>
      <c r="D48" s="83"/>
      <c r="G48" s="82"/>
      <c r="I48" s="83"/>
      <c r="L48" s="82"/>
      <c r="N48" s="242" t="s">
        <v>0</v>
      </c>
      <c r="O48" s="242"/>
      <c r="P48" s="87">
        <v>51</v>
      </c>
      <c r="Q48" s="132">
        <f>IF(AND(N40=1,N56=0),IF(N40=1,L40,L56),IF(N40=0,L56,$A$4))</f>
        <v>0</v>
      </c>
      <c r="R48" s="130">
        <f>IF(AND(N40=1,N56=0),IF(N40=1,M40,M56),IF(N40=0,M56,$A$4))</f>
        <v>0</v>
      </c>
      <c r="S48" s="80"/>
      <c r="X48" s="265"/>
      <c r="Y48" s="265"/>
      <c r="Z48" s="265"/>
    </row>
    <row r="49" spans="1:27" s="81" customFormat="1" ht="27.95" customHeight="1">
      <c r="A49" s="85"/>
      <c r="B49" s="82"/>
      <c r="C49" s="86"/>
      <c r="D49" s="83"/>
      <c r="G49" s="82"/>
      <c r="I49" s="83"/>
      <c r="L49" s="82"/>
      <c r="N49" s="83"/>
      <c r="O49" s="256"/>
      <c r="P49" s="256"/>
      <c r="Q49" s="82"/>
      <c r="R49" s="130">
        <f>IF(AND(N40=1,N56=0),IF(N40=1,M41,M57),IF(N40=0,M57,$A$4))</f>
        <v>0</v>
      </c>
      <c r="S49" s="83"/>
      <c r="W49" s="113"/>
      <c r="X49" s="114"/>
      <c r="Y49" s="115"/>
      <c r="Z49" s="115" t="s">
        <v>10</v>
      </c>
      <c r="AA49" s="83"/>
    </row>
    <row r="50" spans="1:27" s="81" customFormat="1" ht="27.95" customHeight="1">
      <c r="A50" s="78"/>
      <c r="B50" s="79"/>
      <c r="C50" s="130" t="str">
        <f>VLOOKUP(B50,LISTA!$A$1:$G$249,2,0)</f>
        <v>-</v>
      </c>
      <c r="D50" s="80">
        <v>0</v>
      </c>
      <c r="G50" s="82"/>
      <c r="I50" s="83"/>
      <c r="L50" s="82"/>
      <c r="M50" s="83"/>
      <c r="N50" s="83"/>
      <c r="O50" s="256"/>
      <c r="P50" s="256"/>
      <c r="Q50" s="82"/>
      <c r="R50" s="83"/>
      <c r="S50" s="83"/>
      <c r="W50" s="266" t="s">
        <v>2</v>
      </c>
      <c r="X50" s="113">
        <f>X32</f>
        <v>0</v>
      </c>
      <c r="Y50" s="113">
        <f>Y32</f>
        <v>0</v>
      </c>
      <c r="Z50" s="113">
        <v>4</v>
      </c>
      <c r="AA50" s="83"/>
    </row>
    <row r="51" spans="1:27" s="81" customFormat="1" ht="27.95" customHeight="1">
      <c r="A51" s="84"/>
      <c r="B51" s="82"/>
      <c r="C51" s="130" t="str">
        <f>VLOOKUP(B50,LISTA!$A$1:$G$249,3,0)</f>
        <v>-</v>
      </c>
      <c r="D51" s="83"/>
      <c r="E51" s="241"/>
      <c r="F51" s="241"/>
      <c r="G51" s="82"/>
      <c r="I51" s="83"/>
      <c r="L51" s="82"/>
      <c r="M51" s="83"/>
      <c r="N51" s="83"/>
      <c r="O51" s="256"/>
      <c r="P51" s="256"/>
      <c r="Q51" s="82"/>
      <c r="R51" s="83"/>
      <c r="S51" s="83"/>
      <c r="W51" s="266"/>
      <c r="X51" s="113"/>
      <c r="Y51" s="113">
        <f>Y33</f>
        <v>0</v>
      </c>
      <c r="Z51" s="113"/>
      <c r="AA51" s="83"/>
    </row>
    <row r="52" spans="1:27" s="81" customFormat="1" ht="27.95" customHeight="1">
      <c r="A52" s="261"/>
      <c r="B52" s="82"/>
      <c r="C52" s="86"/>
      <c r="D52" s="242" t="s">
        <v>0</v>
      </c>
      <c r="E52" s="242"/>
      <c r="F52" s="87"/>
      <c r="G52" s="132">
        <f>IF(AND(D2=1,D6=0),IF(D2=1,B50,B54),IF(D2=0,B54,$A$4))</f>
        <v>0</v>
      </c>
      <c r="H52" s="130" t="str">
        <f>IF(AND(D50=1,D54=0),IF(D50=1,C50,C54),IF(D50=0,C54,$A$4))</f>
        <v>-</v>
      </c>
      <c r="I52" s="80">
        <v>0</v>
      </c>
      <c r="L52" s="82"/>
      <c r="M52" s="83"/>
      <c r="N52" s="83"/>
      <c r="O52" s="256"/>
      <c r="P52" s="256"/>
      <c r="Q52" s="82"/>
      <c r="R52" s="83"/>
      <c r="S52" s="83"/>
      <c r="W52" s="266" t="s">
        <v>3</v>
      </c>
      <c r="X52" s="116">
        <f>IF(S16=0,Q16,Q48)</f>
        <v>0</v>
      </c>
      <c r="Y52" s="116">
        <f>IF(S16=0,R16,R48)</f>
        <v>0</v>
      </c>
      <c r="Z52" s="113">
        <v>3</v>
      </c>
      <c r="AA52" s="83"/>
    </row>
    <row r="53" spans="1:27" s="81" customFormat="1" ht="27.95" customHeight="1">
      <c r="A53" s="261"/>
      <c r="B53" s="82"/>
      <c r="C53" s="86"/>
      <c r="D53" s="83"/>
      <c r="E53" s="256"/>
      <c r="F53" s="256"/>
      <c r="G53" s="82"/>
      <c r="H53" s="130" t="str">
        <f>IF(AND(D50=1,D54=0),IF(D50=1,C51,C55),IF(D50=0,C55,$A$4))</f>
        <v>-</v>
      </c>
      <c r="I53" s="83"/>
      <c r="J53" s="241"/>
      <c r="K53" s="241"/>
      <c r="L53" s="82"/>
      <c r="M53" s="83"/>
      <c r="N53" s="83"/>
      <c r="O53" s="256"/>
      <c r="P53" s="256"/>
      <c r="Q53" s="82"/>
      <c r="R53" s="83"/>
      <c r="S53" s="83"/>
      <c r="W53" s="266"/>
      <c r="X53" s="113"/>
      <c r="Y53" s="116">
        <f>IF(S16=0,R17,R49)</f>
        <v>0</v>
      </c>
      <c r="Z53" s="113"/>
      <c r="AA53" s="83"/>
    </row>
    <row r="54" spans="1:27" s="81" customFormat="1" ht="27.95" customHeight="1">
      <c r="A54" s="78"/>
      <c r="B54" s="79"/>
      <c r="C54" s="130" t="str">
        <f>VLOOKUP(B54,LISTA!$A$1:$G$249,2,0)</f>
        <v>-</v>
      </c>
      <c r="D54" s="80">
        <v>0</v>
      </c>
      <c r="G54" s="82"/>
      <c r="I54" s="83"/>
      <c r="J54" s="241"/>
      <c r="K54" s="241"/>
      <c r="L54" s="82"/>
      <c r="M54" s="83"/>
      <c r="N54" s="83"/>
      <c r="O54" s="256"/>
      <c r="P54" s="256"/>
      <c r="Q54" s="82"/>
      <c r="R54" s="83"/>
      <c r="S54" s="83"/>
      <c r="W54" s="266" t="s">
        <v>4</v>
      </c>
      <c r="X54" s="116">
        <f>IF(S30=1,Q30,Q34)</f>
        <v>0</v>
      </c>
      <c r="Y54" s="116">
        <f>IF(S30=1,R30,R34)</f>
        <v>0</v>
      </c>
      <c r="Z54" s="113">
        <v>2</v>
      </c>
      <c r="AA54" s="83"/>
    </row>
    <row r="55" spans="1:27" s="81" customFormat="1" ht="27.95" customHeight="1">
      <c r="A55" s="84"/>
      <c r="B55" s="82"/>
      <c r="C55" s="130" t="str">
        <f>VLOOKUP(B54,LISTA!$A$1:$G$249,3,0)</f>
        <v>-</v>
      </c>
      <c r="D55" s="83"/>
      <c r="G55" s="82"/>
      <c r="H55" s="84"/>
      <c r="I55" s="83"/>
      <c r="J55" s="241"/>
      <c r="K55" s="241"/>
      <c r="L55" s="82"/>
      <c r="M55" s="83"/>
      <c r="N55" s="83"/>
      <c r="O55" s="256"/>
      <c r="P55" s="256"/>
      <c r="Q55" s="82"/>
      <c r="R55" s="83"/>
      <c r="S55" s="83"/>
      <c r="W55" s="266"/>
      <c r="X55" s="113"/>
      <c r="Y55" s="116">
        <f>IF(S30=1,R31,R35)</f>
        <v>0</v>
      </c>
      <c r="Z55" s="113"/>
      <c r="AA55" s="83"/>
    </row>
    <row r="56" spans="1:27" s="81" customFormat="1" ht="27.95" customHeight="1">
      <c r="A56" s="85"/>
      <c r="B56" s="82"/>
      <c r="C56" s="86"/>
      <c r="D56" s="83"/>
      <c r="G56" s="82"/>
      <c r="H56" s="85"/>
      <c r="I56" s="242" t="s">
        <v>0</v>
      </c>
      <c r="J56" s="242"/>
      <c r="K56" s="87"/>
      <c r="L56" s="132">
        <v>61</v>
      </c>
      <c r="M56" s="130" t="str">
        <f>IF(AND(I52=1,I60=0),IF(I52=1,H52,H60),IF(I52=0,H60,$A$4))</f>
        <v>SMYKA  DAWID</v>
      </c>
      <c r="N56" s="80" t="s">
        <v>22</v>
      </c>
      <c r="Q56" s="82"/>
      <c r="R56" s="83"/>
      <c r="S56" s="83"/>
      <c r="W56" s="266" t="s">
        <v>5</v>
      </c>
      <c r="X56" s="116">
        <f>IF(S30=0,Q30,Q34)</f>
        <v>0</v>
      </c>
      <c r="Y56" s="116">
        <f>IF(S30=0,R30,R34)</f>
        <v>0</v>
      </c>
      <c r="Z56" s="113">
        <v>1</v>
      </c>
      <c r="AA56" s="83"/>
    </row>
    <row r="57" spans="1:27" s="81" customFormat="1" ht="27.95" customHeight="1">
      <c r="A57" s="85"/>
      <c r="B57" s="82"/>
      <c r="C57" s="86"/>
      <c r="D57" s="83"/>
      <c r="G57" s="82"/>
      <c r="H57" s="85"/>
      <c r="I57" s="83"/>
      <c r="J57" s="256"/>
      <c r="K57" s="256"/>
      <c r="L57" s="82"/>
      <c r="M57" s="130" t="str">
        <f>IF(AND(I52=1,I60=0),IF(I52=1,H53,H61),IF(I52=0,H61,$A$4))</f>
        <v>KLUB SZTUK WALK GARYU KROSNO</v>
      </c>
      <c r="N57" s="83"/>
      <c r="Q57" s="82"/>
      <c r="R57" s="83"/>
      <c r="S57" s="83"/>
      <c r="W57" s="266"/>
      <c r="X57" s="113"/>
      <c r="Y57" s="116">
        <f>IF(S30=0,R31,R35)</f>
        <v>0</v>
      </c>
      <c r="Z57" s="117"/>
    </row>
    <row r="58" spans="1:27" s="81" customFormat="1" ht="27.95" customHeight="1">
      <c r="A58" s="78"/>
      <c r="B58" s="79"/>
      <c r="C58" s="130" t="str">
        <f>VLOOKUP(B58,LISTA!$A$1:$G$249,2,0)</f>
        <v>-</v>
      </c>
      <c r="D58" s="80">
        <v>0</v>
      </c>
      <c r="G58" s="82"/>
      <c r="I58" s="83"/>
      <c r="J58" s="256"/>
      <c r="K58" s="256"/>
      <c r="L58" s="82"/>
      <c r="M58" s="83"/>
      <c r="N58" s="83"/>
      <c r="Q58" s="82"/>
      <c r="R58" s="83"/>
      <c r="S58" s="83"/>
      <c r="X58" s="82"/>
      <c r="Y58" s="83"/>
    </row>
    <row r="59" spans="1:27" s="81" customFormat="1" ht="27.95" customHeight="1">
      <c r="A59" s="84"/>
      <c r="B59" s="82"/>
      <c r="C59" s="130" t="str">
        <f>VLOOKUP(B58,LISTA!$A$1:$G$249,3,0)</f>
        <v>-</v>
      </c>
      <c r="D59" s="83"/>
      <c r="E59" s="241"/>
      <c r="F59" s="241"/>
      <c r="G59" s="82"/>
      <c r="I59" s="83"/>
      <c r="J59" s="256"/>
      <c r="K59" s="256"/>
      <c r="L59" s="82"/>
      <c r="M59" s="83"/>
      <c r="N59" s="83"/>
      <c r="Q59" s="82"/>
      <c r="R59" s="83"/>
      <c r="S59" s="83"/>
      <c r="X59" s="82"/>
      <c r="Y59" s="83"/>
    </row>
    <row r="60" spans="1:27" s="81" customFormat="1" ht="27.95" customHeight="1">
      <c r="A60" s="261"/>
      <c r="B60" s="82"/>
      <c r="C60" s="86"/>
      <c r="D60" s="242" t="s">
        <v>0</v>
      </c>
      <c r="E60" s="242"/>
      <c r="F60" s="87"/>
      <c r="G60" s="132">
        <v>61</v>
      </c>
      <c r="H60" s="130" t="str">
        <f>IF(AND(D58=1,D62=0),IF(D58=1,C58,C62),IF(D58=0,C62,$A$4))</f>
        <v>SMYKA  DAWID</v>
      </c>
      <c r="I60" s="80">
        <v>1</v>
      </c>
      <c r="L60" s="82"/>
      <c r="M60" s="83"/>
      <c r="N60" s="83"/>
      <c r="Q60" s="82"/>
      <c r="R60" s="83"/>
      <c r="S60" s="83"/>
      <c r="X60" s="82"/>
      <c r="Y60" s="83"/>
    </row>
    <row r="61" spans="1:27" s="81" customFormat="1" ht="27.95" customHeight="1">
      <c r="A61" s="261"/>
      <c r="B61" s="82"/>
      <c r="C61" s="86"/>
      <c r="D61" s="83"/>
      <c r="E61" s="256"/>
      <c r="F61" s="256"/>
      <c r="G61" s="82"/>
      <c r="H61" s="130" t="str">
        <f>IF(AND(D58=1,D62=0),IF(D58=1,C59,C63),IF(D58=0,C63,$A$4))</f>
        <v>KLUB SZTUK WALK GARYU KROSNO</v>
      </c>
      <c r="I61" s="83"/>
      <c r="L61" s="82"/>
      <c r="M61" s="83"/>
      <c r="N61" s="83"/>
      <c r="Q61" s="82"/>
      <c r="R61" s="83"/>
      <c r="S61" s="83"/>
      <c r="X61" s="82"/>
      <c r="Y61" s="83"/>
    </row>
    <row r="62" spans="1:27" s="81" customFormat="1" ht="27.95" customHeight="1">
      <c r="A62" s="78"/>
      <c r="B62" s="79">
        <v>61</v>
      </c>
      <c r="C62" s="130" t="str">
        <f>VLOOKUP(B62,LISTA!$A$1:$G$249,2,0)</f>
        <v>SMYKA  DAWID</v>
      </c>
      <c r="D62" s="80">
        <v>1</v>
      </c>
      <c r="G62" s="82"/>
      <c r="I62" s="83"/>
      <c r="L62" s="82"/>
      <c r="M62" s="83"/>
      <c r="N62" s="83"/>
      <c r="Q62" s="82"/>
      <c r="R62" s="83"/>
      <c r="S62" s="83"/>
      <c r="X62" s="82"/>
      <c r="Y62" s="83"/>
    </row>
    <row r="63" spans="1:27" s="81" customFormat="1" ht="27.95" customHeight="1">
      <c r="A63" s="84"/>
      <c r="B63" s="83"/>
      <c r="C63" s="130" t="str">
        <f>VLOOKUP(B62,LISTA!$A$1:$G$249,3,0)</f>
        <v>KLUB SZTUK WALK GARYU KROSNO</v>
      </c>
      <c r="D63" s="83"/>
      <c r="G63" s="82"/>
      <c r="I63" s="83"/>
      <c r="L63" s="82"/>
      <c r="M63" s="83"/>
      <c r="N63" s="83"/>
      <c r="Q63" s="82"/>
      <c r="R63" s="83"/>
      <c r="S63" s="83"/>
      <c r="X63" s="82"/>
      <c r="Y63" s="83"/>
    </row>
    <row r="64" spans="1:27" s="81" customFormat="1" ht="27.95" customHeight="1">
      <c r="A64" s="85"/>
      <c r="B64" s="83"/>
      <c r="C64" s="86"/>
      <c r="D64" s="83"/>
      <c r="G64" s="82"/>
      <c r="I64" s="83"/>
      <c r="L64" s="82"/>
      <c r="M64" s="83"/>
      <c r="N64" s="83"/>
      <c r="Q64" s="82"/>
      <c r="R64" s="83"/>
      <c r="S64" s="83"/>
      <c r="X64" s="82"/>
      <c r="Y64" s="83"/>
    </row>
    <row r="65" spans="1:26" s="123" customFormat="1" ht="30">
      <c r="A65" s="118"/>
      <c r="B65" s="119"/>
      <c r="C65" s="120"/>
      <c r="D65" s="119"/>
      <c r="E65" s="121"/>
      <c r="F65" s="121"/>
      <c r="G65" s="122"/>
      <c r="H65" s="121"/>
      <c r="I65" s="119"/>
      <c r="J65" s="121"/>
      <c r="K65" s="121"/>
      <c r="L65" s="122"/>
      <c r="M65" s="119"/>
      <c r="N65" s="119"/>
      <c r="O65" s="121"/>
      <c r="P65" s="121"/>
      <c r="Q65" s="122"/>
      <c r="R65" s="119"/>
      <c r="S65" s="119"/>
      <c r="T65" s="121"/>
      <c r="U65" s="121"/>
      <c r="V65" s="121"/>
      <c r="W65" s="121"/>
      <c r="X65" s="122"/>
      <c r="Y65" s="119"/>
      <c r="Z65" s="121"/>
    </row>
  </sheetData>
  <mergeCells count="69">
    <mergeCell ref="I56:J56"/>
    <mergeCell ref="W56:W57"/>
    <mergeCell ref="J57:K59"/>
    <mergeCell ref="E59:F59"/>
    <mergeCell ref="A60:A61"/>
    <mergeCell ref="D60:E60"/>
    <mergeCell ref="E61:F61"/>
    <mergeCell ref="X48:Z48"/>
    <mergeCell ref="O49:P55"/>
    <mergeCell ref="W50:W51"/>
    <mergeCell ref="E51:F51"/>
    <mergeCell ref="A52:A53"/>
    <mergeCell ref="D52:E52"/>
    <mergeCell ref="W52:W53"/>
    <mergeCell ref="E53:F53"/>
    <mergeCell ref="J53:K55"/>
    <mergeCell ref="W54:W55"/>
    <mergeCell ref="N48:O48"/>
    <mergeCell ref="Z32:AB33"/>
    <mergeCell ref="T33:W47"/>
    <mergeCell ref="E35:F35"/>
    <mergeCell ref="O35:P39"/>
    <mergeCell ref="A36:A37"/>
    <mergeCell ref="D36:E36"/>
    <mergeCell ref="E37:F37"/>
    <mergeCell ref="J37:K39"/>
    <mergeCell ref="I40:J40"/>
    <mergeCell ref="J41:K43"/>
    <mergeCell ref="O41:P47"/>
    <mergeCell ref="E43:F43"/>
    <mergeCell ref="A44:A45"/>
    <mergeCell ref="D44:E44"/>
    <mergeCell ref="E45:F45"/>
    <mergeCell ref="N16:O16"/>
    <mergeCell ref="O17:P23"/>
    <mergeCell ref="T17:W31"/>
    <mergeCell ref="E19:F19"/>
    <mergeCell ref="A20:A21"/>
    <mergeCell ref="D20:E20"/>
    <mergeCell ref="E21:F21"/>
    <mergeCell ref="J21:K23"/>
    <mergeCell ref="I24:J24"/>
    <mergeCell ref="J25:K27"/>
    <mergeCell ref="O25:P29"/>
    <mergeCell ref="E27:F27"/>
    <mergeCell ref="A28:A29"/>
    <mergeCell ref="D28:E28"/>
    <mergeCell ref="Q28:S28"/>
    <mergeCell ref="E29:F29"/>
    <mergeCell ref="J9:K11"/>
    <mergeCell ref="O9:P15"/>
    <mergeCell ref="R10:W11"/>
    <mergeCell ref="E11:F11"/>
    <mergeCell ref="A12:A13"/>
    <mergeCell ref="D12:E12"/>
    <mergeCell ref="E13:F13"/>
    <mergeCell ref="E5:F5"/>
    <mergeCell ref="J5:K7"/>
    <mergeCell ref="R6:U6"/>
    <mergeCell ref="V6:W6"/>
    <mergeCell ref="I8:J8"/>
    <mergeCell ref="R8:U8"/>
    <mergeCell ref="V8:W8"/>
    <mergeCell ref="B1:H1"/>
    <mergeCell ref="E3:F3"/>
    <mergeCell ref="D4:E4"/>
    <mergeCell ref="I1:Y1"/>
    <mergeCell ref="R3:R4"/>
    <mergeCell ref="S3:W4"/>
  </mergeCells>
  <dataValidations disablePrompts="1" count="2">
    <dataValidation type="list" allowBlank="1" sqref="B2">
      <formula1>#REF!</formula1>
    </dataValidation>
    <dataValidation type="list" allowBlank="1" sqref="B34 B30 B26 B22 B18 B14 B10 B6 B62 B58 B54 B50 B46 B42 B38">
      <formula1>#REF!</formula1>
    </dataValidation>
  </dataValidations>
  <printOptions horizontalCentered="1" verticalCentered="1"/>
  <pageMargins left="0.25" right="0.25" top="0.75" bottom="0.75" header="0.3" footer="0.3"/>
  <pageSetup paperSize="180" scale="36" pageOrder="overThenDown" orientation="landscape" horizontalDpi="4294967293" vertic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MJ65"/>
  <sheetViews>
    <sheetView topLeftCell="B10" zoomScale="37" zoomScaleNormal="37" workbookViewId="0">
      <selection activeCell="Y15" sqref="Y15"/>
    </sheetView>
  </sheetViews>
  <sheetFormatPr defaultRowHeight="26.25"/>
  <cols>
    <col min="1" max="1" width="2.625" style="124" customWidth="1"/>
    <col min="2" max="2" width="9.25" style="125" customWidth="1"/>
    <col min="3" max="3" width="55.625" style="126" customWidth="1"/>
    <col min="4" max="4" width="6.625" style="125" customWidth="1"/>
    <col min="5" max="5" width="13.875" style="123" customWidth="1"/>
    <col min="6" max="6" width="10.75" style="123" customWidth="1"/>
    <col min="7" max="7" width="9.25" style="127" customWidth="1"/>
    <col min="8" max="8" width="56.375" style="123" customWidth="1"/>
    <col min="9" max="9" width="6.625" style="125" customWidth="1"/>
    <col min="10" max="10" width="13.875" style="123" customWidth="1"/>
    <col min="11" max="11" width="10.75" style="123" customWidth="1"/>
    <col min="12" max="12" width="9.25" style="127" customWidth="1"/>
    <col min="13" max="13" width="55.25" style="125" customWidth="1"/>
    <col min="14" max="14" width="6.625" style="125" customWidth="1"/>
    <col min="15" max="15" width="14" style="123" customWidth="1"/>
    <col min="16" max="16" width="10.75" style="123" customWidth="1"/>
    <col min="17" max="17" width="9.25" style="127" customWidth="1"/>
    <col min="18" max="18" width="56" style="125" customWidth="1"/>
    <col min="19" max="19" width="10.25" style="125" customWidth="1"/>
    <col min="20" max="20" width="10.75" style="123" customWidth="1"/>
    <col min="21" max="21" width="7.25" style="123" customWidth="1"/>
    <col min="22" max="22" width="3.75" style="123" customWidth="1"/>
    <col min="23" max="23" width="22.375" style="123" customWidth="1"/>
    <col min="24" max="24" width="15" style="127" customWidth="1"/>
    <col min="25" max="25" width="56.625" style="125" customWidth="1"/>
    <col min="26" max="26" width="23.625" style="123" customWidth="1"/>
    <col min="27" max="1024" width="10.75" style="123" customWidth="1"/>
    <col min="1025" max="1025" width="9" style="128" customWidth="1"/>
    <col min="1026" max="16384" width="9" style="128"/>
  </cols>
  <sheetData>
    <row r="1" spans="1:25" s="77" customFormat="1" ht="45" customHeight="1">
      <c r="A1" s="76"/>
      <c r="B1" s="240" t="s">
        <v>257</v>
      </c>
      <c r="C1" s="240"/>
      <c r="D1" s="240"/>
      <c r="E1" s="240"/>
      <c r="F1" s="240"/>
      <c r="G1" s="240"/>
      <c r="H1" s="240"/>
      <c r="I1" s="243" t="str">
        <f ca="1">MID(CELL("nazwa_pliku",A1),FIND("]",CELL("nazwa_pliku",A1),1)+1,100)</f>
        <v>ROCZNIK 2001-2002 -60KG CH</v>
      </c>
      <c r="J1" s="243"/>
      <c r="K1" s="243"/>
      <c r="L1" s="243"/>
      <c r="M1" s="243"/>
      <c r="N1" s="243"/>
      <c r="O1" s="243"/>
      <c r="P1" s="243"/>
      <c r="Q1" s="243"/>
      <c r="R1" s="243"/>
      <c r="S1" s="243"/>
      <c r="T1" s="243"/>
      <c r="U1" s="243"/>
      <c r="V1" s="243"/>
      <c r="W1" s="243"/>
      <c r="X1" s="243"/>
      <c r="Y1" s="243"/>
    </row>
    <row r="2" spans="1:25" s="81" customFormat="1" ht="27.95" customHeight="1">
      <c r="A2" s="78"/>
      <c r="B2" s="79">
        <v>22</v>
      </c>
      <c r="C2" s="130" t="str">
        <f>VLOOKUP(B2,LISTA!A1:G249,2,0)</f>
        <v>KOZERSKI JAKUB</v>
      </c>
      <c r="D2" s="80">
        <v>1</v>
      </c>
      <c r="G2" s="82"/>
      <c r="I2" s="83"/>
      <c r="L2" s="82"/>
      <c r="M2" s="83"/>
      <c r="N2" s="83"/>
      <c r="Q2" s="82"/>
      <c r="R2" s="83"/>
      <c r="S2" s="83"/>
      <c r="X2" s="82"/>
      <c r="Y2" s="83"/>
    </row>
    <row r="3" spans="1:25" s="81" customFormat="1" ht="27.95" customHeight="1">
      <c r="A3" s="84"/>
      <c r="B3" s="82"/>
      <c r="C3" s="131" t="str">
        <f>VLOOKUP(B2,LISTA!$A$1:$G$249,3,0)</f>
        <v>GOLUBSKO-DOBRZYŃSKI KKK</v>
      </c>
      <c r="D3" s="83"/>
      <c r="E3" s="241"/>
      <c r="F3" s="241"/>
      <c r="G3" s="82"/>
      <c r="I3" s="83"/>
      <c r="L3" s="82"/>
      <c r="M3" s="83"/>
      <c r="N3" s="83"/>
      <c r="Q3" s="82"/>
      <c r="R3" s="244" t="s">
        <v>260</v>
      </c>
      <c r="S3" s="246" t="s">
        <v>281</v>
      </c>
      <c r="T3" s="246"/>
      <c r="U3" s="246"/>
      <c r="V3" s="246"/>
      <c r="W3" s="247"/>
      <c r="X3" s="82"/>
      <c r="Y3" s="83"/>
    </row>
    <row r="4" spans="1:25" s="81" customFormat="1" ht="27.95" customHeight="1">
      <c r="A4" s="85"/>
      <c r="B4" s="82"/>
      <c r="C4" s="86"/>
      <c r="D4" s="242" t="s">
        <v>0</v>
      </c>
      <c r="E4" s="242"/>
      <c r="F4" s="87"/>
      <c r="G4" s="132">
        <f>IF(AND(D2=1,D6=0),IF(D2=1,B2,B6),IF(D2=0,B6,$A$4))</f>
        <v>22</v>
      </c>
      <c r="H4" s="130" t="str">
        <f>IF(AND(D2=1,D6=0),IF(D2=1,C2,C6),IF(D2=0,C6,$A$4))</f>
        <v>KOZERSKI JAKUB</v>
      </c>
      <c r="I4" s="80" t="s">
        <v>22</v>
      </c>
      <c r="L4" s="82"/>
      <c r="M4" s="83"/>
      <c r="N4" s="83"/>
      <c r="Q4" s="82"/>
      <c r="R4" s="245"/>
      <c r="S4" s="248"/>
      <c r="T4" s="248"/>
      <c r="U4" s="248"/>
      <c r="V4" s="248"/>
      <c r="W4" s="249"/>
      <c r="X4" s="82"/>
      <c r="Y4" s="83"/>
    </row>
    <row r="5" spans="1:25" s="81" customFormat="1" ht="27.95" customHeight="1">
      <c r="A5" s="85"/>
      <c r="B5" s="82"/>
      <c r="C5" s="86"/>
      <c r="D5" s="83"/>
      <c r="E5" s="256"/>
      <c r="F5" s="256"/>
      <c r="G5" s="82"/>
      <c r="H5" s="130" t="str">
        <f>IF(AND(D2=1,D6=0),IF(D2=1,C3,C7),IF(D2=0,C7,$A$4))</f>
        <v>GOLUBSKO-DOBRZYŃSKI KKK</v>
      </c>
      <c r="I5" s="83"/>
      <c r="J5" s="241"/>
      <c r="K5" s="241"/>
      <c r="L5" s="82"/>
      <c r="M5" s="83"/>
      <c r="N5" s="83"/>
      <c r="Q5" s="82"/>
      <c r="R5" s="88"/>
      <c r="S5" s="89"/>
      <c r="T5" s="89"/>
      <c r="U5" s="90"/>
      <c r="V5" s="91"/>
      <c r="W5" s="92"/>
      <c r="X5" s="82"/>
      <c r="Y5" s="83"/>
    </row>
    <row r="6" spans="1:25" s="81" customFormat="1" ht="27.95" customHeight="1">
      <c r="A6" s="78"/>
      <c r="B6" s="79">
        <v>0</v>
      </c>
      <c r="C6" s="130" t="str">
        <f>VLOOKUP(B6,LISTA!$A$1:$G$249,2,0)</f>
        <v>-</v>
      </c>
      <c r="D6" s="80">
        <v>0</v>
      </c>
      <c r="G6" s="82"/>
      <c r="I6" s="83"/>
      <c r="J6" s="241"/>
      <c r="K6" s="241"/>
      <c r="L6" s="82"/>
      <c r="M6" s="83"/>
      <c r="N6" s="83"/>
      <c r="Q6" s="82"/>
      <c r="R6" s="257" t="s">
        <v>27</v>
      </c>
      <c r="S6" s="258"/>
      <c r="T6" s="258"/>
      <c r="U6" s="258"/>
      <c r="V6" s="259" t="s">
        <v>254</v>
      </c>
      <c r="W6" s="260"/>
      <c r="X6" s="82"/>
      <c r="Y6" s="83"/>
    </row>
    <row r="7" spans="1:25" s="81" customFormat="1" ht="27.95" customHeight="1">
      <c r="A7" s="84"/>
      <c r="B7" s="82"/>
      <c r="C7" s="131" t="str">
        <f>VLOOKUP(B6,LISTA!$A$1:$G$249,3,0)</f>
        <v>-</v>
      </c>
      <c r="D7" s="83"/>
      <c r="G7" s="82"/>
      <c r="H7" s="84"/>
      <c r="I7" s="83"/>
      <c r="J7" s="241"/>
      <c r="K7" s="241"/>
      <c r="L7" s="82"/>
      <c r="M7" s="83"/>
      <c r="N7" s="83"/>
      <c r="Q7" s="82"/>
      <c r="R7" s="93"/>
      <c r="S7" s="94"/>
      <c r="T7" s="94"/>
      <c r="U7" s="95"/>
      <c r="V7" s="96"/>
      <c r="W7" s="97"/>
      <c r="X7" s="82"/>
      <c r="Y7" s="83"/>
    </row>
    <row r="8" spans="1:25" s="81" customFormat="1" ht="27.95" customHeight="1">
      <c r="A8" s="85"/>
      <c r="B8" s="82"/>
      <c r="C8" s="86"/>
      <c r="D8" s="83"/>
      <c r="G8" s="82"/>
      <c r="H8" s="85"/>
      <c r="I8" s="242" t="s">
        <v>0</v>
      </c>
      <c r="J8" s="242"/>
      <c r="K8" s="87">
        <v>6</v>
      </c>
      <c r="L8" s="132">
        <f>IF(AND(I4=1,I12=0),IF(I4=1,G4,G12),IF(I4=0,G12,$A$4))</f>
        <v>0</v>
      </c>
      <c r="M8" s="130">
        <f>IF(AND(I4=1,I12=0),IF(I4=1,H4,H12),IF(I4=0,H12,$A$4))</f>
        <v>0</v>
      </c>
      <c r="N8" s="80"/>
      <c r="Q8" s="82"/>
      <c r="R8" s="257" t="s">
        <v>24</v>
      </c>
      <c r="S8" s="258"/>
      <c r="T8" s="258"/>
      <c r="U8" s="258"/>
      <c r="V8" s="259" t="s">
        <v>253</v>
      </c>
      <c r="W8" s="260"/>
      <c r="X8" s="82"/>
      <c r="Y8" s="83"/>
    </row>
    <row r="9" spans="1:25" s="81" customFormat="1" ht="27.95" customHeight="1">
      <c r="A9" s="85"/>
      <c r="B9" s="82"/>
      <c r="C9" s="86"/>
      <c r="D9" s="83"/>
      <c r="G9" s="82"/>
      <c r="H9" s="85"/>
      <c r="I9" s="83"/>
      <c r="J9" s="256"/>
      <c r="K9" s="256"/>
      <c r="L9" s="82"/>
      <c r="M9" s="130">
        <f>IF(AND(I4=1,I12=0),IF(I4=1,H5,H13),IF(I4=0,H13,$A$4))</f>
        <v>0</v>
      </c>
      <c r="N9" s="83"/>
      <c r="O9" s="241"/>
      <c r="P9" s="241"/>
      <c r="Q9" s="82"/>
      <c r="R9" s="93"/>
      <c r="S9" s="94"/>
      <c r="T9" s="94"/>
      <c r="U9" s="95"/>
      <c r="V9" s="96"/>
      <c r="W9" s="97"/>
      <c r="X9" s="82"/>
      <c r="Y9" s="83"/>
    </row>
    <row r="10" spans="1:25" s="81" customFormat="1" ht="27.95" customHeight="1">
      <c r="A10" s="78"/>
      <c r="B10" s="79">
        <v>64</v>
      </c>
      <c r="C10" s="130" t="str">
        <f>VLOOKUP(B10,LISTA!$A$1:$G$249,2,0)</f>
        <v>CHARZEWSKI PIOTR</v>
      </c>
      <c r="D10" s="80" t="s">
        <v>22</v>
      </c>
      <c r="G10" s="82"/>
      <c r="I10" s="83"/>
      <c r="J10" s="256"/>
      <c r="K10" s="256"/>
      <c r="L10" s="82"/>
      <c r="M10" s="83"/>
      <c r="N10" s="83"/>
      <c r="O10" s="241"/>
      <c r="P10" s="241"/>
      <c r="Q10" s="82"/>
      <c r="R10" s="250" t="s">
        <v>252</v>
      </c>
      <c r="S10" s="251"/>
      <c r="T10" s="251"/>
      <c r="U10" s="251"/>
      <c r="V10" s="251"/>
      <c r="W10" s="252"/>
      <c r="X10" s="82"/>
      <c r="Y10" s="83"/>
    </row>
    <row r="11" spans="1:25" s="81" customFormat="1" ht="27.95" customHeight="1">
      <c r="A11" s="84"/>
      <c r="B11" s="82"/>
      <c r="C11" s="131" t="str">
        <f>VLOOKUP(B10,LISTA!$A$1:$G$249,3,0)</f>
        <v>KLUB SZTUK WALK GARYU KROSNO</v>
      </c>
      <c r="D11" s="83"/>
      <c r="E11" s="241"/>
      <c r="F11" s="241"/>
      <c r="G11" s="82"/>
      <c r="I11" s="83"/>
      <c r="J11" s="256"/>
      <c r="K11" s="256"/>
      <c r="L11" s="82"/>
      <c r="M11" s="83"/>
      <c r="N11" s="83"/>
      <c r="O11" s="241"/>
      <c r="P11" s="241"/>
      <c r="Q11" s="82"/>
      <c r="R11" s="253"/>
      <c r="S11" s="254"/>
      <c r="T11" s="254"/>
      <c r="U11" s="254"/>
      <c r="V11" s="254"/>
      <c r="W11" s="255"/>
      <c r="X11" s="82"/>
      <c r="Y11" s="83"/>
    </row>
    <row r="12" spans="1:25" s="81" customFormat="1" ht="27.95" customHeight="1">
      <c r="A12" s="261"/>
      <c r="B12" s="82"/>
      <c r="C12" s="86"/>
      <c r="D12" s="242" t="s">
        <v>0</v>
      </c>
      <c r="E12" s="242"/>
      <c r="F12" s="87">
        <v>3</v>
      </c>
      <c r="G12" s="132">
        <f>IF(AND(D2=1,D6=0),IF(D2=1,B10,B14),IF(D2=0,B14,$A$4))</f>
        <v>64</v>
      </c>
      <c r="H12" s="130">
        <f>IF(AND(D10=1,D14=0),IF(D10=1,C10,C14),IF(D10=0,C14,$A$4))</f>
        <v>0</v>
      </c>
      <c r="I12" s="80" t="s">
        <v>22</v>
      </c>
      <c r="L12" s="82"/>
      <c r="M12" s="83"/>
      <c r="N12" s="83"/>
      <c r="O12" s="241"/>
      <c r="P12" s="241"/>
      <c r="Q12" s="82"/>
      <c r="R12" s="83"/>
      <c r="S12" s="83"/>
      <c r="X12" s="82"/>
      <c r="Y12" s="83"/>
    </row>
    <row r="13" spans="1:25" s="81" customFormat="1" ht="27.95" customHeight="1">
      <c r="A13" s="261"/>
      <c r="B13" s="82"/>
      <c r="C13" s="86"/>
      <c r="D13" s="83"/>
      <c r="E13" s="256"/>
      <c r="F13" s="256"/>
      <c r="G13" s="82"/>
      <c r="H13" s="130">
        <f>IF(AND(D10=1,D14=0),IF(D10=1,C11,C15),IF(D10=0,C15,$A$4))</f>
        <v>0</v>
      </c>
      <c r="I13" s="83"/>
      <c r="L13" s="82"/>
      <c r="M13" s="83"/>
      <c r="N13" s="83"/>
      <c r="O13" s="241"/>
      <c r="P13" s="241"/>
      <c r="Q13" s="82"/>
      <c r="R13" s="83"/>
      <c r="S13" s="83"/>
      <c r="X13" s="82"/>
      <c r="Y13" s="83"/>
    </row>
    <row r="14" spans="1:25" s="81" customFormat="1" ht="27.95" customHeight="1">
      <c r="A14" s="78"/>
      <c r="B14" s="79">
        <v>91</v>
      </c>
      <c r="C14" s="130" t="str">
        <f>VLOOKUP(B14,LISTA!$A$1:$G$249,2,0)</f>
        <v>ANIOŁ MICHAŁ</v>
      </c>
      <c r="D14" s="80" t="s">
        <v>22</v>
      </c>
      <c r="G14" s="82"/>
      <c r="I14" s="83"/>
      <c r="L14" s="82"/>
      <c r="M14" s="83"/>
      <c r="N14" s="83"/>
      <c r="O14" s="241"/>
      <c r="P14" s="241"/>
      <c r="Q14" s="82"/>
      <c r="R14" s="83"/>
      <c r="S14" s="83"/>
      <c r="X14" s="82"/>
      <c r="Y14" s="83"/>
    </row>
    <row r="15" spans="1:25" s="81" customFormat="1" ht="27.95" customHeight="1">
      <c r="A15" s="84"/>
      <c r="B15" s="82"/>
      <c r="C15" s="131" t="str">
        <f>VLOOKUP(B14,LISTA!$A$1:$G$249,3,0)</f>
        <v>SEIDO KARATE KĘTY</v>
      </c>
      <c r="D15" s="83"/>
      <c r="G15" s="82"/>
      <c r="I15" s="83"/>
      <c r="L15" s="82"/>
      <c r="M15" s="84"/>
      <c r="N15" s="83"/>
      <c r="O15" s="241"/>
      <c r="P15" s="241"/>
      <c r="Q15" s="82"/>
      <c r="R15" s="137"/>
      <c r="S15" s="83"/>
      <c r="X15" s="82"/>
      <c r="Y15" s="83"/>
    </row>
    <row r="16" spans="1:25" s="81" customFormat="1" ht="27.95" customHeight="1">
      <c r="A16" s="85"/>
      <c r="B16" s="82"/>
      <c r="C16" s="86"/>
      <c r="D16" s="83"/>
      <c r="G16" s="82"/>
      <c r="I16" s="83"/>
      <c r="L16" s="82"/>
      <c r="M16" s="85"/>
      <c r="N16" s="242" t="s">
        <v>0</v>
      </c>
      <c r="O16" s="242"/>
      <c r="P16" s="87">
        <v>26</v>
      </c>
      <c r="Q16" s="132">
        <f>IF(AND(N8=1,N24=0),IF(N8=1,L8,L24),IF(N8=0,L24,$A$4))</f>
        <v>0</v>
      </c>
      <c r="R16" s="130">
        <f>IF(AND(N8=1,N24=0),IF(N8=1,M8,M24),IF(N8=0,M24,$A$4))</f>
        <v>0</v>
      </c>
      <c r="S16" s="80"/>
      <c r="X16" s="82"/>
      <c r="Y16" s="83"/>
    </row>
    <row r="17" spans="1:28" s="81" customFormat="1" ht="27.95" customHeight="1">
      <c r="A17" s="85"/>
      <c r="B17" s="82"/>
      <c r="C17" s="86"/>
      <c r="D17" s="83"/>
      <c r="G17" s="82"/>
      <c r="I17" s="83"/>
      <c r="L17" s="82"/>
      <c r="M17" s="85"/>
      <c r="N17" s="83"/>
      <c r="O17" s="256"/>
      <c r="P17" s="256"/>
      <c r="Q17" s="82"/>
      <c r="R17" s="130">
        <f>IF(AND(N8=1,N24=0),IF(N8=1,M9,M25),IF(N8=0,M25,$A$4))</f>
        <v>0</v>
      </c>
      <c r="S17" s="83"/>
      <c r="T17" s="241"/>
      <c r="U17" s="241"/>
      <c r="V17" s="241"/>
      <c r="W17" s="241"/>
      <c r="X17" s="82"/>
      <c r="Y17" s="83"/>
    </row>
    <row r="18" spans="1:28" s="81" customFormat="1" ht="27.95" customHeight="1">
      <c r="A18" s="78"/>
      <c r="B18" s="79">
        <v>160</v>
      </c>
      <c r="C18" s="130" t="str">
        <f>VLOOKUP(B18,LISTA!$A$1:$G$249,2,0)</f>
        <v>NOWAK PATRYK</v>
      </c>
      <c r="D18" s="80">
        <v>1</v>
      </c>
      <c r="G18" s="82"/>
      <c r="I18" s="83"/>
      <c r="L18" s="82"/>
      <c r="M18" s="83"/>
      <c r="N18" s="83"/>
      <c r="O18" s="256"/>
      <c r="P18" s="256"/>
      <c r="Q18" s="82"/>
      <c r="R18" s="83"/>
      <c r="S18" s="83"/>
      <c r="T18" s="241"/>
      <c r="U18" s="241"/>
      <c r="V18" s="241"/>
      <c r="W18" s="241"/>
      <c r="X18" s="82"/>
      <c r="Y18" s="83"/>
    </row>
    <row r="19" spans="1:28" s="81" customFormat="1" ht="27.95" customHeight="1">
      <c r="A19" s="84"/>
      <c r="B19" s="82"/>
      <c r="C19" s="131" t="str">
        <f>VLOOKUP(B18,LISTA!$A$1:$G$249,3,0)</f>
        <v>BYDGOSKA SZKOŁA KYOKUSHIN KARATE</v>
      </c>
      <c r="D19" s="83"/>
      <c r="E19" s="241"/>
      <c r="F19" s="241"/>
      <c r="G19" s="82"/>
      <c r="I19" s="83"/>
      <c r="L19" s="82"/>
      <c r="M19" s="83"/>
      <c r="N19" s="83"/>
      <c r="O19" s="256"/>
      <c r="P19" s="256"/>
      <c r="Q19" s="82"/>
      <c r="R19" s="83"/>
      <c r="S19" s="83"/>
      <c r="T19" s="241"/>
      <c r="U19" s="241"/>
      <c r="V19" s="241"/>
      <c r="W19" s="241"/>
      <c r="X19" s="82"/>
      <c r="Y19" s="83"/>
    </row>
    <row r="20" spans="1:28" s="81" customFormat="1" ht="27.95" customHeight="1">
      <c r="A20" s="261"/>
      <c r="B20" s="82"/>
      <c r="C20" s="86"/>
      <c r="D20" s="242" t="s">
        <v>0</v>
      </c>
      <c r="E20" s="242"/>
      <c r="F20" s="87"/>
      <c r="G20" s="132">
        <f>IF(AND(D2=1,D6=0),IF(D2=1,B18,B22),IF(D2=0,B22,$A$4))</f>
        <v>160</v>
      </c>
      <c r="H20" s="130" t="str">
        <f>IF(AND(D18=1,D22=0),IF(D18=1,C18,C22),IF(D18=0,C22,$A$4))</f>
        <v>NOWAK PATRYK</v>
      </c>
      <c r="I20" s="80" t="s">
        <v>22</v>
      </c>
      <c r="L20" s="82"/>
      <c r="M20" s="83"/>
      <c r="N20" s="83"/>
      <c r="O20" s="256"/>
      <c r="P20" s="256"/>
      <c r="Q20" s="82"/>
      <c r="R20" s="83"/>
      <c r="S20" s="83"/>
      <c r="T20" s="241"/>
      <c r="U20" s="241"/>
      <c r="V20" s="241"/>
      <c r="W20" s="241"/>
      <c r="X20" s="82"/>
      <c r="Y20" s="83"/>
    </row>
    <row r="21" spans="1:28" s="81" customFormat="1" ht="27.95" customHeight="1">
      <c r="A21" s="261"/>
      <c r="B21" s="82"/>
      <c r="C21" s="86"/>
      <c r="D21" s="83"/>
      <c r="E21" s="256"/>
      <c r="F21" s="256"/>
      <c r="G21" s="82"/>
      <c r="H21" s="130" t="str">
        <f>IF(AND(D18=1,D22=0),IF(D18=1,C19,C23),IF(D18=0,C23,$A$4))</f>
        <v>BYDGOSKA SZKOŁA KYOKUSHIN KARATE</v>
      </c>
      <c r="I21" s="83"/>
      <c r="J21" s="241"/>
      <c r="K21" s="241"/>
      <c r="L21" s="82"/>
      <c r="M21" s="83"/>
      <c r="N21" s="83"/>
      <c r="O21" s="256"/>
      <c r="P21" s="256"/>
      <c r="Q21" s="82"/>
      <c r="R21" s="83"/>
      <c r="S21" s="83"/>
      <c r="T21" s="241"/>
      <c r="U21" s="241"/>
      <c r="V21" s="241"/>
      <c r="W21" s="241"/>
      <c r="X21" s="82"/>
      <c r="Y21" s="83"/>
    </row>
    <row r="22" spans="1:28" s="81" customFormat="1" ht="27.95" customHeight="1">
      <c r="A22" s="78"/>
      <c r="B22" s="79">
        <v>0</v>
      </c>
      <c r="C22" s="130" t="str">
        <f>VLOOKUP(B22,LISTA!$A$1:$G$249,2,0)</f>
        <v>-</v>
      </c>
      <c r="D22" s="80">
        <v>0</v>
      </c>
      <c r="G22" s="82"/>
      <c r="I22" s="83"/>
      <c r="J22" s="241"/>
      <c r="K22" s="241"/>
      <c r="L22" s="82"/>
      <c r="M22" s="83"/>
      <c r="N22" s="83"/>
      <c r="O22" s="256"/>
      <c r="P22" s="256"/>
      <c r="Q22" s="82"/>
      <c r="R22" s="83"/>
      <c r="S22" s="83"/>
      <c r="T22" s="241"/>
      <c r="U22" s="241"/>
      <c r="V22" s="241"/>
      <c r="W22" s="241"/>
      <c r="X22" s="82"/>
      <c r="Y22" s="83"/>
    </row>
    <row r="23" spans="1:28" s="81" customFormat="1" ht="27.95" customHeight="1">
      <c r="A23" s="84"/>
      <c r="B23" s="82"/>
      <c r="C23" s="131" t="str">
        <f>VLOOKUP(B22,LISTA!$A$1:$G$249,3,0)</f>
        <v>-</v>
      </c>
      <c r="D23" s="83"/>
      <c r="G23" s="82"/>
      <c r="H23" s="84"/>
      <c r="I23" s="83"/>
      <c r="J23" s="241"/>
      <c r="K23" s="241"/>
      <c r="L23" s="82"/>
      <c r="M23" s="83"/>
      <c r="N23" s="83"/>
      <c r="O23" s="256"/>
      <c r="P23" s="256"/>
      <c r="Q23" s="82"/>
      <c r="R23" s="83"/>
      <c r="S23" s="83"/>
      <c r="T23" s="241"/>
      <c r="U23" s="241"/>
      <c r="V23" s="241"/>
      <c r="W23" s="241"/>
      <c r="X23" s="82"/>
      <c r="Y23" s="83"/>
    </row>
    <row r="24" spans="1:28" s="81" customFormat="1" ht="27.95" customHeight="1">
      <c r="A24" s="85"/>
      <c r="B24" s="82"/>
      <c r="C24" s="86"/>
      <c r="D24" s="83"/>
      <c r="G24" s="82"/>
      <c r="H24" s="85"/>
      <c r="I24" s="242" t="s">
        <v>0</v>
      </c>
      <c r="J24" s="242"/>
      <c r="K24" s="87">
        <v>7</v>
      </c>
      <c r="L24" s="132">
        <f>IF(AND(I20=1,I28=0),IF(I20=1,G20,G28),IF(I20=0,G28,$A$4))</f>
        <v>0</v>
      </c>
      <c r="M24" s="130">
        <f>IF(AND(I20=1,I28=0),IF(I20=1,H20,H28),IF(I20=0,H28,$A$4))</f>
        <v>0</v>
      </c>
      <c r="N24" s="80"/>
      <c r="Q24" s="82"/>
      <c r="R24" s="83"/>
      <c r="S24" s="83"/>
      <c r="T24" s="241"/>
      <c r="U24" s="241"/>
      <c r="V24" s="241"/>
      <c r="W24" s="241"/>
      <c r="X24" s="82"/>
      <c r="Y24" s="83"/>
    </row>
    <row r="25" spans="1:28" s="81" customFormat="1" ht="27.95" customHeight="1">
      <c r="A25" s="85"/>
      <c r="B25" s="82"/>
      <c r="C25" s="86"/>
      <c r="D25" s="83"/>
      <c r="G25" s="82"/>
      <c r="H25" s="85"/>
      <c r="I25" s="83"/>
      <c r="J25" s="256"/>
      <c r="K25" s="256"/>
      <c r="L25" s="82"/>
      <c r="M25" s="130">
        <f>IF(AND(I20=1,I28=0),IF(I20=1,H21,H29),IF(I20=0,H29,$A$4))</f>
        <v>0</v>
      </c>
      <c r="N25" s="83"/>
      <c r="O25" s="241"/>
      <c r="P25" s="241"/>
      <c r="Q25" s="82"/>
      <c r="R25" s="83"/>
      <c r="S25" s="83"/>
      <c r="T25" s="241"/>
      <c r="U25" s="241"/>
      <c r="V25" s="241"/>
      <c r="W25" s="241"/>
      <c r="X25" s="82"/>
      <c r="Y25" s="83"/>
    </row>
    <row r="26" spans="1:28" s="81" customFormat="1" ht="27.95" customHeight="1">
      <c r="A26" s="78"/>
      <c r="B26" s="79"/>
      <c r="C26" s="130" t="str">
        <f>VLOOKUP(B26,LISTA!$A$1:$G$249,2,0)</f>
        <v>-</v>
      </c>
      <c r="D26" s="80">
        <v>0</v>
      </c>
      <c r="G26" s="82"/>
      <c r="I26" s="83"/>
      <c r="J26" s="256"/>
      <c r="K26" s="256"/>
      <c r="L26" s="82"/>
      <c r="M26" s="83"/>
      <c r="N26" s="83"/>
      <c r="O26" s="241"/>
      <c r="P26" s="241"/>
      <c r="Q26" s="82"/>
      <c r="R26" s="83"/>
      <c r="S26" s="83"/>
      <c r="T26" s="241"/>
      <c r="U26" s="241"/>
      <c r="V26" s="241"/>
      <c r="W26" s="241"/>
      <c r="X26" s="82"/>
      <c r="Y26" s="83"/>
    </row>
    <row r="27" spans="1:28" s="81" customFormat="1" ht="27.95" customHeight="1">
      <c r="A27" s="84"/>
      <c r="B27" s="82"/>
      <c r="C27" s="130" t="str">
        <f>VLOOKUP(B26,LISTA!$A$1:$G$249,3,0)</f>
        <v>-</v>
      </c>
      <c r="D27" s="83"/>
      <c r="E27" s="241"/>
      <c r="F27" s="241"/>
      <c r="G27" s="82"/>
      <c r="I27" s="83"/>
      <c r="J27" s="256"/>
      <c r="K27" s="256"/>
      <c r="L27" s="82"/>
      <c r="M27" s="83"/>
      <c r="N27" s="83"/>
      <c r="O27" s="241"/>
      <c r="P27" s="241"/>
      <c r="Q27" s="82"/>
      <c r="R27" s="83"/>
      <c r="S27" s="83"/>
      <c r="T27" s="241"/>
      <c r="U27" s="241"/>
      <c r="V27" s="241"/>
      <c r="W27" s="241"/>
      <c r="X27" s="82"/>
      <c r="Y27" s="83"/>
    </row>
    <row r="28" spans="1:28" s="81" customFormat="1" ht="27.95" customHeight="1">
      <c r="A28" s="261"/>
      <c r="B28" s="82"/>
      <c r="C28" s="86"/>
      <c r="D28" s="242" t="s">
        <v>0</v>
      </c>
      <c r="E28" s="242"/>
      <c r="F28" s="87"/>
      <c r="G28" s="132">
        <f>IF(AND(D2=1,D6=0),IF(D2=1,B26,B30),IF(D2=0,B30,$A$4))</f>
        <v>0</v>
      </c>
      <c r="H28" s="130" t="str">
        <f>IF(AND(D26=1,D30=0),IF(D26=1,C26,C30),IF(D26=0,C30,$A$4))</f>
        <v>DYNOWSKI WOJCIECH</v>
      </c>
      <c r="I28" s="80" t="s">
        <v>22</v>
      </c>
      <c r="L28" s="82"/>
      <c r="M28" s="83"/>
      <c r="N28" s="83"/>
      <c r="O28" s="241"/>
      <c r="P28" s="241"/>
      <c r="Q28" s="262" t="s">
        <v>1</v>
      </c>
      <c r="R28" s="262"/>
      <c r="S28" s="262"/>
      <c r="T28" s="241"/>
      <c r="U28" s="241"/>
      <c r="V28" s="241"/>
      <c r="W28" s="241"/>
      <c r="X28" s="82"/>
      <c r="Y28" s="83"/>
    </row>
    <row r="29" spans="1:28" s="81" customFormat="1" ht="27.95" customHeight="1">
      <c r="A29" s="261"/>
      <c r="B29" s="82"/>
      <c r="C29" s="86"/>
      <c r="D29" s="83"/>
      <c r="E29" s="256"/>
      <c r="F29" s="256"/>
      <c r="G29" s="82"/>
      <c r="H29" s="130" t="str">
        <f>IF(AND(D26=1,D30=0),IF(D26=1,C27,C31),IF(D26=0,C31,$A$4))</f>
        <v>KLUB SZTUK WALK GARYU KROSNO</v>
      </c>
      <c r="I29" s="83"/>
      <c r="L29" s="82"/>
      <c r="M29" s="83"/>
      <c r="N29" s="83"/>
      <c r="O29" s="241"/>
      <c r="P29" s="241"/>
      <c r="Q29" s="98"/>
      <c r="R29" s="99" t="s">
        <v>9</v>
      </c>
      <c r="S29" s="100">
        <v>44</v>
      </c>
      <c r="T29" s="241"/>
      <c r="U29" s="241"/>
      <c r="V29" s="241"/>
      <c r="W29" s="241"/>
      <c r="X29" s="82"/>
      <c r="Y29" s="83"/>
    </row>
    <row r="30" spans="1:28" s="81" customFormat="1" ht="27.95" customHeight="1">
      <c r="A30" s="78"/>
      <c r="B30" s="79">
        <v>65</v>
      </c>
      <c r="C30" s="130" t="str">
        <f>VLOOKUP(B30,LISTA!$A$1:$G$249,2,0)</f>
        <v>DYNOWSKI WOJCIECH</v>
      </c>
      <c r="D30" s="80">
        <v>1</v>
      </c>
      <c r="G30" s="82"/>
      <c r="I30" s="83"/>
      <c r="L30" s="82"/>
      <c r="M30" s="83"/>
      <c r="N30" s="83"/>
      <c r="Q30" s="133">
        <f>IF(AND(N8=0,N24=1),IF(N8=0,L8,L24),IF(N8=1,L24,$A$4))</f>
        <v>0</v>
      </c>
      <c r="R30" s="130">
        <f>IF(AND(N8=0,N24=1),IF(N8=0,M8,M24),IF(N8=1,M24,$A$4))</f>
        <v>0</v>
      </c>
      <c r="S30" s="101"/>
      <c r="T30" s="241"/>
      <c r="U30" s="241"/>
      <c r="V30" s="241"/>
      <c r="W30" s="241"/>
      <c r="X30" s="82"/>
      <c r="Y30" s="83"/>
    </row>
    <row r="31" spans="1:28" s="81" customFormat="1" ht="27.95" customHeight="1">
      <c r="A31" s="84"/>
      <c r="B31" s="82"/>
      <c r="C31" s="130" t="str">
        <f>VLOOKUP(B30,LISTA!$A$1:$G$249,3,0)</f>
        <v>KLUB SZTUK WALK GARYU KROSNO</v>
      </c>
      <c r="D31" s="83"/>
      <c r="G31" s="82"/>
      <c r="I31" s="83"/>
      <c r="L31" s="82"/>
      <c r="M31" s="84"/>
      <c r="N31" s="83"/>
      <c r="Q31" s="98"/>
      <c r="R31" s="130">
        <f>IF(AND(N8=0,N24=1),IF(N8=0,M9,M25),IF(N8=1,M25,$A$4))</f>
        <v>0</v>
      </c>
      <c r="S31" s="102"/>
      <c r="T31" s="241"/>
      <c r="U31" s="241"/>
      <c r="V31" s="241"/>
      <c r="W31" s="241"/>
      <c r="X31" s="103"/>
      <c r="Y31" s="104"/>
    </row>
    <row r="32" spans="1:28" s="81" customFormat="1" ht="27.95" customHeight="1">
      <c r="A32" s="85"/>
      <c r="B32" s="82"/>
      <c r="C32" s="86"/>
      <c r="D32" s="83"/>
      <c r="G32" s="82"/>
      <c r="I32" s="83"/>
      <c r="L32" s="82"/>
      <c r="M32" s="85"/>
      <c r="N32" s="83"/>
      <c r="Q32" s="98"/>
      <c r="R32" s="84"/>
      <c r="S32" s="102"/>
      <c r="T32" s="105" t="s">
        <v>9</v>
      </c>
      <c r="U32" s="105"/>
      <c r="V32" s="105"/>
      <c r="W32" s="106">
        <v>53</v>
      </c>
      <c r="X32" s="134">
        <f>IF(AND(S16=1,S48=0),IF(S16=1,Q16,Q48),IF(S16=0,Q48,$A$4))</f>
        <v>0</v>
      </c>
      <c r="Y32" s="135">
        <f>IF(AND(S16=1,S48=0),IF(S16=1,R16,R48),IF(S16=0,R48,$A$4))</f>
        <v>0</v>
      </c>
      <c r="Z32" s="263" t="s">
        <v>29</v>
      </c>
      <c r="AA32" s="264"/>
      <c r="AB32" s="264"/>
    </row>
    <row r="33" spans="1:28" s="81" customFormat="1" ht="27.95" customHeight="1">
      <c r="A33" s="85"/>
      <c r="B33" s="82"/>
      <c r="C33" s="86"/>
      <c r="D33" s="83"/>
      <c r="G33" s="82"/>
      <c r="I33" s="83"/>
      <c r="L33" s="82"/>
      <c r="M33" s="85"/>
      <c r="N33" s="83"/>
      <c r="Q33" s="98"/>
      <c r="R33" s="83"/>
      <c r="S33" s="102"/>
      <c r="T33" s="256"/>
      <c r="U33" s="256"/>
      <c r="V33" s="256"/>
      <c r="W33" s="256"/>
      <c r="X33" s="107"/>
      <c r="Y33" s="135">
        <f>IF(AND(S16=1,S48=0),IF(S16=1,R17,R49),IF(S16=0,R49,$A$4))</f>
        <v>0</v>
      </c>
      <c r="Z33" s="263"/>
      <c r="AA33" s="264"/>
      <c r="AB33" s="264"/>
    </row>
    <row r="34" spans="1:28" s="81" customFormat="1" ht="27.95" customHeight="1">
      <c r="A34" s="78"/>
      <c r="B34" s="79">
        <v>7</v>
      </c>
      <c r="C34" s="130" t="str">
        <f>VLOOKUP(B34,LISTA!$A$1:$G$249,2,0)</f>
        <v>JAKUBOWSKI PATRYK</v>
      </c>
      <c r="D34" s="80">
        <v>1</v>
      </c>
      <c r="G34" s="82"/>
      <c r="I34" s="83"/>
      <c r="L34" s="82"/>
      <c r="M34" s="83"/>
      <c r="N34" s="83"/>
      <c r="Q34" s="133">
        <f>IF(AND(N40=0,N56=1),IF(N40=0,L40,L56),IF(N40=1,L56,$A$4))</f>
        <v>0</v>
      </c>
      <c r="R34" s="130">
        <f>IF(AND(N40=0,N56=1),IF(N40=0,M40,M56),IF(N40=1,M56,$A$4))</f>
        <v>0</v>
      </c>
      <c r="S34" s="101"/>
      <c r="T34" s="256"/>
      <c r="U34" s="256"/>
      <c r="V34" s="256"/>
      <c r="W34" s="256"/>
      <c r="X34" s="108"/>
      <c r="Y34" s="109"/>
    </row>
    <row r="35" spans="1:28" s="81" customFormat="1" ht="27.95" customHeight="1">
      <c r="A35" s="84"/>
      <c r="B35" s="82"/>
      <c r="C35" s="130" t="str">
        <f>VLOOKUP(B34,LISTA!$A$1:$G$249,3,0)</f>
        <v>CHEŁMIŃSKI KLUB KYOKUSHIN KARATE</v>
      </c>
      <c r="D35" s="83"/>
      <c r="E35" s="241"/>
      <c r="F35" s="241"/>
      <c r="G35" s="82"/>
      <c r="I35" s="83"/>
      <c r="L35" s="82"/>
      <c r="M35" s="83"/>
      <c r="N35" s="83"/>
      <c r="O35" s="256"/>
      <c r="P35" s="256"/>
      <c r="Q35" s="98"/>
      <c r="R35" s="130">
        <f>IF(AND(N40=0,N56=1),IF(N40=0,M41,M57),IF(N40=1,M57,$A$4))</f>
        <v>0</v>
      </c>
      <c r="S35" s="102"/>
      <c r="T35" s="256"/>
      <c r="U35" s="256"/>
      <c r="V35" s="256"/>
      <c r="W35" s="256"/>
      <c r="X35" s="82"/>
      <c r="Y35" s="83"/>
    </row>
    <row r="36" spans="1:28" s="81" customFormat="1" ht="27.95" customHeight="1">
      <c r="A36" s="261"/>
      <c r="B36" s="82"/>
      <c r="C36" s="86"/>
      <c r="D36" s="242" t="s">
        <v>0</v>
      </c>
      <c r="E36" s="242"/>
      <c r="F36" s="87"/>
      <c r="G36" s="132">
        <f>IF(AND(D2=1,D6=0),IF(D2=1,B34,B38),IF(D2=0,B38,$A$4))</f>
        <v>7</v>
      </c>
      <c r="H36" s="130" t="str">
        <f>IF(AND(D34=1,D38=0),IF(D34=1,C34,C38),IF(D34=0,C38,$A$4))</f>
        <v>JAKUBOWSKI PATRYK</v>
      </c>
      <c r="I36" s="80" t="s">
        <v>22</v>
      </c>
      <c r="L36" s="82"/>
      <c r="M36" s="83"/>
      <c r="N36" s="83"/>
      <c r="O36" s="256"/>
      <c r="P36" s="256"/>
      <c r="Q36" s="110"/>
      <c r="R36" s="111"/>
      <c r="S36" s="112"/>
      <c r="T36" s="256"/>
      <c r="U36" s="256"/>
      <c r="V36" s="256"/>
      <c r="W36" s="256"/>
      <c r="X36" s="82"/>
      <c r="Y36" s="83"/>
    </row>
    <row r="37" spans="1:28" s="81" customFormat="1" ht="27.95" customHeight="1">
      <c r="A37" s="261"/>
      <c r="B37" s="82"/>
      <c r="C37" s="86"/>
      <c r="D37" s="83"/>
      <c r="E37" s="256"/>
      <c r="F37" s="256"/>
      <c r="G37" s="82"/>
      <c r="H37" s="130" t="str">
        <f>IF(AND(D34=1,D38=0),IF(D34=1,C35,C39),IF(D34=0,C39,$A$4))</f>
        <v>CHEŁMIŃSKI KLUB KYOKUSHIN KARATE</v>
      </c>
      <c r="I37" s="83"/>
      <c r="J37" s="241"/>
      <c r="K37" s="241"/>
      <c r="L37" s="82"/>
      <c r="M37" s="83"/>
      <c r="N37" s="83"/>
      <c r="O37" s="256"/>
      <c r="P37" s="256"/>
      <c r="Q37" s="82"/>
      <c r="R37" s="83"/>
      <c r="S37" s="83"/>
      <c r="T37" s="256"/>
      <c r="U37" s="256"/>
      <c r="V37" s="256"/>
      <c r="W37" s="256"/>
      <c r="X37" s="82"/>
      <c r="Y37" s="83"/>
    </row>
    <row r="38" spans="1:28" s="81" customFormat="1" ht="27.95" customHeight="1">
      <c r="A38" s="78"/>
      <c r="B38" s="79"/>
      <c r="C38" s="130" t="str">
        <f>VLOOKUP(B38,LISTA!$A$1:$G$249,2,0)</f>
        <v>-</v>
      </c>
      <c r="D38" s="80">
        <v>0</v>
      </c>
      <c r="G38" s="82"/>
      <c r="I38" s="83"/>
      <c r="J38" s="241"/>
      <c r="K38" s="241"/>
      <c r="L38" s="82"/>
      <c r="M38" s="83"/>
      <c r="N38" s="83"/>
      <c r="O38" s="256"/>
      <c r="P38" s="256"/>
      <c r="Q38" s="82"/>
      <c r="R38" s="83"/>
      <c r="S38" s="83"/>
      <c r="T38" s="256"/>
      <c r="U38" s="256"/>
      <c r="V38" s="256"/>
      <c r="W38" s="256"/>
      <c r="X38" s="82"/>
      <c r="Y38" s="83"/>
    </row>
    <row r="39" spans="1:28" s="81" customFormat="1" ht="27.95" customHeight="1">
      <c r="A39" s="84"/>
      <c r="B39" s="82"/>
      <c r="C39" s="130" t="str">
        <f>VLOOKUP(B38,LISTA!$A$1:$G$249,3,0)</f>
        <v>-</v>
      </c>
      <c r="D39" s="83"/>
      <c r="G39" s="82"/>
      <c r="H39" s="84"/>
      <c r="I39" s="83"/>
      <c r="J39" s="241"/>
      <c r="K39" s="241"/>
      <c r="L39" s="82"/>
      <c r="M39" s="83"/>
      <c r="N39" s="83"/>
      <c r="O39" s="256"/>
      <c r="P39" s="256"/>
      <c r="Q39" s="82"/>
      <c r="R39" s="83"/>
      <c r="S39" s="83"/>
      <c r="T39" s="256"/>
      <c r="U39" s="256"/>
      <c r="V39" s="256"/>
      <c r="W39" s="256"/>
      <c r="X39" s="82"/>
      <c r="Y39" s="83"/>
    </row>
    <row r="40" spans="1:28" s="81" customFormat="1" ht="27.95" customHeight="1">
      <c r="A40" s="85"/>
      <c r="B40" s="82"/>
      <c r="C40" s="86"/>
      <c r="D40" s="83"/>
      <c r="G40" s="82"/>
      <c r="H40" s="85"/>
      <c r="I40" s="242" t="s">
        <v>0</v>
      </c>
      <c r="J40" s="242"/>
      <c r="K40" s="87">
        <v>8</v>
      </c>
      <c r="L40" s="132">
        <f>IF(AND(I20=1,I28=0),IF(I20=1,G36,G44),IF(I20=0,G44,$A$4))</f>
        <v>0</v>
      </c>
      <c r="M40" s="130">
        <f>IF(AND(I36=1,I44=0),IF(I36=1,H36,H44),IF(I36=0,H44,$A$4))</f>
        <v>0</v>
      </c>
      <c r="N40" s="80"/>
      <c r="Q40" s="82"/>
      <c r="R40" s="83"/>
      <c r="S40" s="83"/>
      <c r="T40" s="256"/>
      <c r="U40" s="256"/>
      <c r="V40" s="256"/>
      <c r="W40" s="256"/>
      <c r="X40" s="82"/>
      <c r="Y40" s="83"/>
    </row>
    <row r="41" spans="1:28" s="81" customFormat="1" ht="27.95" customHeight="1">
      <c r="A41" s="85"/>
      <c r="B41" s="82"/>
      <c r="C41" s="86"/>
      <c r="D41" s="83"/>
      <c r="G41" s="82"/>
      <c r="H41" s="85"/>
      <c r="I41" s="83"/>
      <c r="J41" s="256"/>
      <c r="K41" s="256"/>
      <c r="L41" s="82"/>
      <c r="M41" s="130">
        <f>IF(AND(I36=1,I44=0),IF(I36=1,H37,H45),IF(I36=0,H45,$A$4))</f>
        <v>0</v>
      </c>
      <c r="N41" s="83"/>
      <c r="O41" s="241"/>
      <c r="P41" s="241"/>
      <c r="Q41" s="82"/>
      <c r="R41" s="83"/>
      <c r="S41" s="83"/>
      <c r="T41" s="256"/>
      <c r="U41" s="256"/>
      <c r="V41" s="256"/>
      <c r="W41" s="256"/>
      <c r="X41" s="82"/>
      <c r="Y41" s="83"/>
    </row>
    <row r="42" spans="1:28" s="81" customFormat="1" ht="27.95" customHeight="1">
      <c r="A42" s="78"/>
      <c r="B42" s="79"/>
      <c r="C42" s="130" t="str">
        <f>VLOOKUP(B42,LISTA!$A$1:$G$249,2,0)</f>
        <v>-</v>
      </c>
      <c r="D42" s="80">
        <v>0</v>
      </c>
      <c r="G42" s="82"/>
      <c r="I42" s="83"/>
      <c r="J42" s="256"/>
      <c r="K42" s="256"/>
      <c r="L42" s="82"/>
      <c r="M42" s="83"/>
      <c r="N42" s="83"/>
      <c r="O42" s="241"/>
      <c r="P42" s="241"/>
      <c r="Q42" s="82"/>
      <c r="R42" s="83"/>
      <c r="S42" s="83"/>
      <c r="T42" s="256"/>
      <c r="U42" s="256"/>
      <c r="V42" s="256"/>
      <c r="W42" s="256"/>
      <c r="X42" s="82"/>
      <c r="Y42" s="83"/>
    </row>
    <row r="43" spans="1:28" s="81" customFormat="1" ht="27.95" customHeight="1">
      <c r="A43" s="84"/>
      <c r="B43" s="82"/>
      <c r="C43" s="130" t="str">
        <f>VLOOKUP(B42,LISTA!$A$1:$G$249,3,0)</f>
        <v>-</v>
      </c>
      <c r="D43" s="83"/>
      <c r="E43" s="241"/>
      <c r="F43" s="241"/>
      <c r="G43" s="82"/>
      <c r="I43" s="83"/>
      <c r="J43" s="256"/>
      <c r="K43" s="256"/>
      <c r="L43" s="82"/>
      <c r="M43" s="83"/>
      <c r="N43" s="83"/>
      <c r="O43" s="241"/>
      <c r="P43" s="241"/>
      <c r="Q43" s="82"/>
      <c r="R43" s="83"/>
      <c r="S43" s="83"/>
      <c r="T43" s="256"/>
      <c r="U43" s="256"/>
      <c r="V43" s="256"/>
      <c r="W43" s="256"/>
      <c r="X43" s="82"/>
      <c r="Y43" s="83"/>
    </row>
    <row r="44" spans="1:28" s="81" customFormat="1" ht="27.95" customHeight="1">
      <c r="A44" s="261"/>
      <c r="B44" s="82"/>
      <c r="C44" s="86"/>
      <c r="D44" s="242" t="s">
        <v>0</v>
      </c>
      <c r="E44" s="242"/>
      <c r="F44" s="87"/>
      <c r="G44" s="132">
        <f>IF(AND(D2=1,D6=0),IF(D2=1,B42,B46),IF(D2=0,B46,$A$4))</f>
        <v>0</v>
      </c>
      <c r="H44" s="130" t="str">
        <f>IF(AND(D42=1,D46=0),IF(D42=1,C42,C46),IF(D42=0,C46,$A$4))</f>
        <v>KOŃCZALSKI FILIP</v>
      </c>
      <c r="I44" s="80" t="s">
        <v>22</v>
      </c>
      <c r="L44" s="82"/>
      <c r="M44" s="83"/>
      <c r="N44" s="83"/>
      <c r="O44" s="241"/>
      <c r="P44" s="241"/>
      <c r="Q44" s="82"/>
      <c r="R44" s="83"/>
      <c r="S44" s="83"/>
      <c r="T44" s="256"/>
      <c r="U44" s="256"/>
      <c r="V44" s="256"/>
      <c r="W44" s="256"/>
      <c r="X44" s="82"/>
      <c r="Y44" s="83"/>
    </row>
    <row r="45" spans="1:28" s="81" customFormat="1" ht="27.95" customHeight="1">
      <c r="A45" s="261"/>
      <c r="B45" s="82"/>
      <c r="C45" s="86"/>
      <c r="D45" s="83"/>
      <c r="E45" s="256"/>
      <c r="F45" s="256"/>
      <c r="G45" s="82"/>
      <c r="H45" s="130" t="str">
        <f>IF(AND(D42=1,D46=0),IF(D42=1,C43,C47),IF(D42=0,C47,$A$4))</f>
        <v>GOLUBSKO-DOBRZYŃSKI KKK</v>
      </c>
      <c r="I45" s="83"/>
      <c r="L45" s="82"/>
      <c r="M45" s="83"/>
      <c r="N45" s="83"/>
      <c r="O45" s="241"/>
      <c r="P45" s="241"/>
      <c r="Q45" s="82"/>
      <c r="R45" s="83"/>
      <c r="S45" s="83"/>
      <c r="T45" s="256"/>
      <c r="U45" s="256"/>
      <c r="V45" s="256"/>
      <c r="W45" s="256"/>
      <c r="X45" s="82"/>
      <c r="Y45" s="83"/>
    </row>
    <row r="46" spans="1:28" s="81" customFormat="1" ht="27.95" customHeight="1">
      <c r="A46" s="78"/>
      <c r="B46" s="79">
        <v>24</v>
      </c>
      <c r="C46" s="130" t="str">
        <f>VLOOKUP(B46,LISTA!$A$1:$G$249,2,0)</f>
        <v>KOŃCZALSKI FILIP</v>
      </c>
      <c r="D46" s="80">
        <v>1</v>
      </c>
      <c r="G46" s="82"/>
      <c r="I46" s="83"/>
      <c r="L46" s="82"/>
      <c r="M46" s="83"/>
      <c r="N46" s="83"/>
      <c r="O46" s="241"/>
      <c r="P46" s="241"/>
      <c r="Q46" s="82"/>
      <c r="R46" s="83"/>
      <c r="S46" s="83"/>
      <c r="T46" s="256"/>
      <c r="U46" s="256"/>
      <c r="V46" s="256"/>
      <c r="W46" s="256"/>
      <c r="X46" s="82"/>
      <c r="Y46" s="83"/>
    </row>
    <row r="47" spans="1:28" s="81" customFormat="1" ht="27.95" customHeight="1">
      <c r="A47" s="84"/>
      <c r="B47" s="82"/>
      <c r="C47" s="130" t="str">
        <f>VLOOKUP(B46,LISTA!$A$1:$G$249,3,0)</f>
        <v>GOLUBSKO-DOBRZYŃSKI KKK</v>
      </c>
      <c r="D47" s="83"/>
      <c r="G47" s="82"/>
      <c r="I47" s="83"/>
      <c r="L47" s="82"/>
      <c r="N47" s="83"/>
      <c r="O47" s="241"/>
      <c r="P47" s="241"/>
      <c r="Q47" s="82"/>
      <c r="R47" s="83"/>
      <c r="S47" s="83"/>
      <c r="T47" s="256"/>
      <c r="U47" s="256"/>
      <c r="V47" s="256"/>
      <c r="W47" s="256"/>
      <c r="X47" s="82"/>
      <c r="Y47" s="83"/>
    </row>
    <row r="48" spans="1:28" s="81" customFormat="1" ht="27.95" customHeight="1">
      <c r="A48" s="85"/>
      <c r="B48" s="82"/>
      <c r="C48" s="86"/>
      <c r="D48" s="83"/>
      <c r="G48" s="82"/>
      <c r="I48" s="83"/>
      <c r="L48" s="82"/>
      <c r="N48" s="242" t="s">
        <v>0</v>
      </c>
      <c r="O48" s="242"/>
      <c r="P48" s="87">
        <v>27</v>
      </c>
      <c r="Q48" s="132">
        <f>IF(AND(N40=1,N56=0),IF(N40=1,L40,L56),IF(N40=0,L56,$A$4))</f>
        <v>0</v>
      </c>
      <c r="R48" s="130">
        <f>IF(AND(N40=1,N56=0),IF(N40=1,M40,M56),IF(N40=0,M56,$A$4))</f>
        <v>0</v>
      </c>
      <c r="S48" s="80"/>
      <c r="X48" s="265"/>
      <c r="Y48" s="265"/>
      <c r="Z48" s="265"/>
    </row>
    <row r="49" spans="1:27" s="81" customFormat="1" ht="27.95" customHeight="1">
      <c r="A49" s="85"/>
      <c r="B49" s="82"/>
      <c r="C49" s="86"/>
      <c r="D49" s="83"/>
      <c r="G49" s="82"/>
      <c r="I49" s="83"/>
      <c r="L49" s="82"/>
      <c r="N49" s="83"/>
      <c r="O49" s="256"/>
      <c r="P49" s="256"/>
      <c r="Q49" s="82"/>
      <c r="R49" s="130">
        <f>IF(AND(N40=1,N56=0),IF(N40=1,M41,M57),IF(N40=0,M57,$A$4))</f>
        <v>0</v>
      </c>
      <c r="S49" s="83"/>
      <c r="W49" s="113"/>
      <c r="X49" s="114"/>
      <c r="Y49" s="115"/>
      <c r="Z49" s="115" t="s">
        <v>10</v>
      </c>
      <c r="AA49" s="83"/>
    </row>
    <row r="50" spans="1:27" s="81" customFormat="1" ht="27.95" customHeight="1">
      <c r="A50" s="78"/>
      <c r="B50" s="79">
        <v>201</v>
      </c>
      <c r="C50" s="130" t="str">
        <f>VLOOKUP(B50,LISTA!$A$1:$G$249,2,0)</f>
        <v>ŁOJEWSKI JAKUB</v>
      </c>
      <c r="D50" s="80" t="s">
        <v>22</v>
      </c>
      <c r="G50" s="82"/>
      <c r="I50" s="83"/>
      <c r="L50" s="82"/>
      <c r="M50" s="83"/>
      <c r="N50" s="83"/>
      <c r="O50" s="256"/>
      <c r="P50" s="256"/>
      <c r="Q50" s="82"/>
      <c r="R50" s="83"/>
      <c r="S50" s="83"/>
      <c r="W50" s="266" t="s">
        <v>2</v>
      </c>
      <c r="X50" s="113">
        <f>X32</f>
        <v>0</v>
      </c>
      <c r="Y50" s="113">
        <f>Y32</f>
        <v>0</v>
      </c>
      <c r="Z50" s="113">
        <v>4</v>
      </c>
      <c r="AA50" s="83"/>
    </row>
    <row r="51" spans="1:27" s="81" customFormat="1" ht="27.95" customHeight="1">
      <c r="A51" s="84"/>
      <c r="B51" s="82"/>
      <c r="C51" s="130" t="str">
        <f>VLOOKUP(B50,LISTA!$A$1:$G$249,3,0)</f>
        <v>KLUB KARATE KYOKUSHIN W SOLCU KUJAWSKIM</v>
      </c>
      <c r="D51" s="83"/>
      <c r="E51" s="241"/>
      <c r="F51" s="241"/>
      <c r="G51" s="82"/>
      <c r="I51" s="83"/>
      <c r="L51" s="82"/>
      <c r="M51" s="83"/>
      <c r="N51" s="83"/>
      <c r="O51" s="256"/>
      <c r="P51" s="256"/>
      <c r="Q51" s="82"/>
      <c r="R51" s="83"/>
      <c r="S51" s="83"/>
      <c r="W51" s="266"/>
      <c r="X51" s="113"/>
      <c r="Y51" s="113">
        <f>Y33</f>
        <v>0</v>
      </c>
      <c r="Z51" s="113"/>
      <c r="AA51" s="83"/>
    </row>
    <row r="52" spans="1:27" s="81" customFormat="1" ht="27.95" customHeight="1">
      <c r="A52" s="261"/>
      <c r="B52" s="82"/>
      <c r="C52" s="86"/>
      <c r="D52" s="242" t="s">
        <v>0</v>
      </c>
      <c r="E52" s="242"/>
      <c r="F52" s="87">
        <v>4</v>
      </c>
      <c r="G52" s="132">
        <f>IF(AND(D2=1,D6=0),IF(D2=1,B50,B54),IF(D2=0,B54,$A$4))</f>
        <v>201</v>
      </c>
      <c r="H52" s="130">
        <f>IF(AND(D50=1,D54=0),IF(D50=1,C50,C54),IF(D50=0,C54,$A$4))</f>
        <v>0</v>
      </c>
      <c r="I52" s="80" t="s">
        <v>22</v>
      </c>
      <c r="L52" s="82"/>
      <c r="M52" s="83"/>
      <c r="N52" s="83"/>
      <c r="O52" s="256"/>
      <c r="P52" s="256"/>
      <c r="Q52" s="82"/>
      <c r="R52" s="83"/>
      <c r="S52" s="83"/>
      <c r="W52" s="266" t="s">
        <v>3</v>
      </c>
      <c r="X52" s="116">
        <f>IF(S16=0,Q16,Q48)</f>
        <v>0</v>
      </c>
      <c r="Y52" s="116">
        <f>IF(S16=0,R16,R48)</f>
        <v>0</v>
      </c>
      <c r="Z52" s="113">
        <v>3</v>
      </c>
      <c r="AA52" s="83"/>
    </row>
    <row r="53" spans="1:27" s="81" customFormat="1" ht="27.95" customHeight="1">
      <c r="A53" s="261"/>
      <c r="B53" s="82"/>
      <c r="C53" s="86"/>
      <c r="D53" s="83"/>
      <c r="E53" s="256"/>
      <c r="F53" s="256"/>
      <c r="G53" s="82"/>
      <c r="H53" s="130">
        <f>IF(AND(D50=1,D54=0),IF(D50=1,C51,C55),IF(D50=0,C55,$A$4))</f>
        <v>0</v>
      </c>
      <c r="I53" s="83"/>
      <c r="J53" s="241"/>
      <c r="K53" s="241"/>
      <c r="L53" s="82"/>
      <c r="M53" s="83"/>
      <c r="N53" s="83"/>
      <c r="O53" s="256"/>
      <c r="P53" s="256"/>
      <c r="Q53" s="82"/>
      <c r="R53" s="83"/>
      <c r="S53" s="83"/>
      <c r="W53" s="266"/>
      <c r="X53" s="113"/>
      <c r="Y53" s="116">
        <f>IF(S16=0,R17,R49)</f>
        <v>0</v>
      </c>
      <c r="Z53" s="113"/>
      <c r="AA53" s="83"/>
    </row>
    <row r="54" spans="1:27" s="81" customFormat="1" ht="27.95" customHeight="1">
      <c r="A54" s="78"/>
      <c r="B54" s="79">
        <v>67</v>
      </c>
      <c r="C54" s="130" t="str">
        <f>VLOOKUP(B54,LISTA!$A$1:$G$249,2,0)</f>
        <v>RZESZUTEK ADRIAN</v>
      </c>
      <c r="D54" s="80" t="s">
        <v>22</v>
      </c>
      <c r="G54" s="82"/>
      <c r="I54" s="83"/>
      <c r="J54" s="241"/>
      <c r="K54" s="241"/>
      <c r="L54" s="82"/>
      <c r="M54" s="83"/>
      <c r="N54" s="83"/>
      <c r="O54" s="256"/>
      <c r="P54" s="256"/>
      <c r="Q54" s="82"/>
      <c r="R54" s="83"/>
      <c r="S54" s="83"/>
      <c r="W54" s="266" t="s">
        <v>4</v>
      </c>
      <c r="X54" s="116">
        <f>IF(S30=1,Q30,Q34)</f>
        <v>0</v>
      </c>
      <c r="Y54" s="116">
        <f>IF(S30=1,R30,R34)</f>
        <v>0</v>
      </c>
      <c r="Z54" s="113">
        <v>2</v>
      </c>
      <c r="AA54" s="83"/>
    </row>
    <row r="55" spans="1:27" s="81" customFormat="1" ht="27.95" customHeight="1">
      <c r="A55" s="84"/>
      <c r="B55" s="82"/>
      <c r="C55" s="130" t="str">
        <f>VLOOKUP(B54,LISTA!$A$1:$G$249,3,0)</f>
        <v>KLUB SZTUK WALK GARYU KROSNO</v>
      </c>
      <c r="D55" s="83"/>
      <c r="G55" s="82"/>
      <c r="H55" s="84"/>
      <c r="I55" s="83"/>
      <c r="J55" s="241"/>
      <c r="K55" s="241"/>
      <c r="L55" s="82"/>
      <c r="M55" s="83"/>
      <c r="N55" s="83"/>
      <c r="O55" s="256"/>
      <c r="P55" s="256"/>
      <c r="Q55" s="82"/>
      <c r="R55" s="83"/>
      <c r="S55" s="83"/>
      <c r="W55" s="266"/>
      <c r="X55" s="113"/>
      <c r="Y55" s="116">
        <f>IF(S30=1,R31,R35)</f>
        <v>0</v>
      </c>
      <c r="Z55" s="113"/>
      <c r="AA55" s="83"/>
    </row>
    <row r="56" spans="1:27" s="81" customFormat="1" ht="27.95" customHeight="1">
      <c r="A56" s="85"/>
      <c r="B56" s="82"/>
      <c r="C56" s="86"/>
      <c r="D56" s="83"/>
      <c r="G56" s="82"/>
      <c r="H56" s="85"/>
      <c r="I56" s="242" t="s">
        <v>0</v>
      </c>
      <c r="J56" s="242"/>
      <c r="K56" s="87">
        <v>9</v>
      </c>
      <c r="L56" s="132">
        <f>IF(AND(I20=1,I28=0),IF(I20=1,G52,G60),IF(I20=0,G60,$A$4))</f>
        <v>0</v>
      </c>
      <c r="M56" s="130">
        <f>IF(AND(I52=1,I60=0),IF(I52=1,H52,H60),IF(I52=0,H60,$A$4))</f>
        <v>0</v>
      </c>
      <c r="N56" s="80"/>
      <c r="Q56" s="82"/>
      <c r="R56" s="83"/>
      <c r="S56" s="83"/>
      <c r="W56" s="266" t="s">
        <v>5</v>
      </c>
      <c r="X56" s="116">
        <f>IF(S30=0,Q30,Q34)</f>
        <v>0</v>
      </c>
      <c r="Y56" s="116">
        <f>IF(S30=0,R30,R34)</f>
        <v>0</v>
      </c>
      <c r="Z56" s="113">
        <v>1</v>
      </c>
      <c r="AA56" s="83"/>
    </row>
    <row r="57" spans="1:27" s="81" customFormat="1" ht="27.95" customHeight="1">
      <c r="A57" s="85"/>
      <c r="B57" s="82"/>
      <c r="C57" s="86"/>
      <c r="D57" s="83"/>
      <c r="G57" s="82"/>
      <c r="H57" s="85"/>
      <c r="I57" s="83"/>
      <c r="J57" s="256"/>
      <c r="K57" s="256"/>
      <c r="L57" s="82"/>
      <c r="M57" s="130">
        <f>IF(AND(I52=1,I60=0),IF(I52=1,H53,H61),IF(I52=0,H61,$A$4))</f>
        <v>0</v>
      </c>
      <c r="N57" s="83"/>
      <c r="Q57" s="82"/>
      <c r="R57" s="83"/>
      <c r="S57" s="83"/>
      <c r="W57" s="266"/>
      <c r="X57" s="113"/>
      <c r="Y57" s="116">
        <f>IF(S30=0,R31,R35)</f>
        <v>0</v>
      </c>
      <c r="Z57" s="117"/>
    </row>
    <row r="58" spans="1:27" s="81" customFormat="1" ht="27.95" customHeight="1">
      <c r="A58" s="78"/>
      <c r="B58" s="79"/>
      <c r="C58" s="130" t="str">
        <f>VLOOKUP(B58,LISTA!$A$1:$G$249,2,0)</f>
        <v>-</v>
      </c>
      <c r="D58" s="80">
        <v>0</v>
      </c>
      <c r="G58" s="82"/>
      <c r="I58" s="83"/>
      <c r="J58" s="256"/>
      <c r="K58" s="256"/>
      <c r="L58" s="82"/>
      <c r="M58" s="83"/>
      <c r="N58" s="83"/>
      <c r="Q58" s="82"/>
      <c r="R58" s="83"/>
      <c r="S58" s="83"/>
      <c r="X58" s="82"/>
      <c r="Y58" s="83"/>
    </row>
    <row r="59" spans="1:27" s="81" customFormat="1" ht="27.95" customHeight="1">
      <c r="A59" s="84"/>
      <c r="B59" s="82"/>
      <c r="C59" s="130" t="str">
        <f>VLOOKUP(B58,LISTA!$A$1:$G$249,3,0)</f>
        <v>-</v>
      </c>
      <c r="D59" s="83"/>
      <c r="E59" s="241"/>
      <c r="F59" s="241"/>
      <c r="G59" s="82"/>
      <c r="I59" s="83"/>
      <c r="J59" s="256"/>
      <c r="K59" s="256"/>
      <c r="L59" s="82"/>
      <c r="M59" s="83"/>
      <c r="N59" s="83"/>
      <c r="Q59" s="82"/>
      <c r="R59" s="83"/>
      <c r="S59" s="83"/>
      <c r="X59" s="82"/>
      <c r="Y59" s="83"/>
    </row>
    <row r="60" spans="1:27" s="81" customFormat="1" ht="27.95" customHeight="1">
      <c r="A60" s="261"/>
      <c r="B60" s="82"/>
      <c r="C60" s="86"/>
      <c r="D60" s="242" t="s">
        <v>0</v>
      </c>
      <c r="E60" s="242"/>
      <c r="F60" s="87"/>
      <c r="G60" s="132">
        <f>IF(AND(D2=1,D6=0),IF(D2=1,B58,B62),IF(D2=0,B62,$A$4))</f>
        <v>0</v>
      </c>
      <c r="H60" s="130" t="str">
        <f>IF(AND(D58=1,D62=0),IF(D58=1,C58,C62),IF(D58=0,C62,$A$4))</f>
        <v>WASILEWSKI HUBERT</v>
      </c>
      <c r="I60" s="80" t="s">
        <v>22</v>
      </c>
      <c r="L60" s="82"/>
      <c r="M60" s="83"/>
      <c r="N60" s="83"/>
      <c r="Q60" s="82"/>
      <c r="R60" s="83"/>
      <c r="S60" s="83"/>
      <c r="X60" s="82"/>
      <c r="Y60" s="83"/>
    </row>
    <row r="61" spans="1:27" s="81" customFormat="1" ht="27.95" customHeight="1">
      <c r="A61" s="261"/>
      <c r="B61" s="82"/>
      <c r="C61" s="86"/>
      <c r="D61" s="83"/>
      <c r="E61" s="256"/>
      <c r="F61" s="256"/>
      <c r="G61" s="82"/>
      <c r="H61" s="130" t="str">
        <f>IF(AND(D58=1,D62=0),IF(D58=1,C59,C63),IF(D58=0,C63,$A$4))</f>
        <v>KLUB SPORTÓW I SZTUK WALK W TURKU</v>
      </c>
      <c r="I61" s="83"/>
      <c r="L61" s="82"/>
      <c r="M61" s="83"/>
      <c r="N61" s="83"/>
      <c r="Q61" s="82"/>
      <c r="R61" s="83"/>
      <c r="S61" s="83"/>
      <c r="X61" s="82"/>
      <c r="Y61" s="83"/>
    </row>
    <row r="62" spans="1:27" s="81" customFormat="1" ht="27.95" customHeight="1">
      <c r="A62" s="78"/>
      <c r="B62" s="79">
        <v>124</v>
      </c>
      <c r="C62" s="130" t="str">
        <f>VLOOKUP(B62,LISTA!$A$1:$G$249,2,0)</f>
        <v>WASILEWSKI HUBERT</v>
      </c>
      <c r="D62" s="80">
        <v>1</v>
      </c>
      <c r="G62" s="82"/>
      <c r="I62" s="83"/>
      <c r="L62" s="82"/>
      <c r="M62" s="83"/>
      <c r="N62" s="83"/>
      <c r="Q62" s="82"/>
      <c r="R62" s="83"/>
      <c r="S62" s="83"/>
      <c r="X62" s="82"/>
      <c r="Y62" s="83"/>
    </row>
    <row r="63" spans="1:27" s="81" customFormat="1" ht="27.95" customHeight="1">
      <c r="A63" s="84"/>
      <c r="B63" s="83"/>
      <c r="C63" s="130" t="str">
        <f>VLOOKUP(B62,LISTA!$A$1:$G$249,3,0)</f>
        <v>KLUB SPORTÓW I SZTUK WALK W TURKU</v>
      </c>
      <c r="D63" s="83"/>
      <c r="G63" s="82"/>
      <c r="I63" s="83"/>
      <c r="L63" s="82"/>
      <c r="M63" s="83"/>
      <c r="N63" s="83"/>
      <c r="Q63" s="82"/>
      <c r="R63" s="83"/>
      <c r="S63" s="83"/>
      <c r="X63" s="82"/>
      <c r="Y63" s="83"/>
    </row>
    <row r="64" spans="1:27" s="81" customFormat="1" ht="27.95" customHeight="1">
      <c r="A64" s="85"/>
      <c r="B64" s="83"/>
      <c r="C64" s="86"/>
      <c r="D64" s="83"/>
      <c r="G64" s="82"/>
      <c r="I64" s="83"/>
      <c r="L64" s="82"/>
      <c r="M64" s="83"/>
      <c r="N64" s="83"/>
      <c r="Q64" s="82"/>
      <c r="R64" s="83"/>
      <c r="S64" s="83"/>
      <c r="X64" s="82"/>
      <c r="Y64" s="83"/>
    </row>
    <row r="65" spans="1:26" s="123" customFormat="1" ht="30">
      <c r="A65" s="118"/>
      <c r="B65" s="119"/>
      <c r="C65" s="120"/>
      <c r="D65" s="119"/>
      <c r="E65" s="121"/>
      <c r="F65" s="121"/>
      <c r="G65" s="122"/>
      <c r="H65" s="121"/>
      <c r="I65" s="119"/>
      <c r="J65" s="121"/>
      <c r="K65" s="121"/>
      <c r="L65" s="122"/>
      <c r="M65" s="119"/>
      <c r="N65" s="119"/>
      <c r="O65" s="121"/>
      <c r="P65" s="121"/>
      <c r="Q65" s="122"/>
      <c r="R65" s="119"/>
      <c r="S65" s="119"/>
      <c r="T65" s="121"/>
      <c r="U65" s="121"/>
      <c r="V65" s="121"/>
      <c r="W65" s="121"/>
      <c r="X65" s="122"/>
      <c r="Y65" s="119"/>
      <c r="Z65" s="121"/>
    </row>
  </sheetData>
  <mergeCells count="69">
    <mergeCell ref="I56:J56"/>
    <mergeCell ref="W56:W57"/>
    <mergeCell ref="J57:K59"/>
    <mergeCell ref="E59:F59"/>
    <mergeCell ref="A60:A61"/>
    <mergeCell ref="D60:E60"/>
    <mergeCell ref="E61:F61"/>
    <mergeCell ref="X48:Z48"/>
    <mergeCell ref="O49:P55"/>
    <mergeCell ref="W50:W51"/>
    <mergeCell ref="E51:F51"/>
    <mergeCell ref="A52:A53"/>
    <mergeCell ref="D52:E52"/>
    <mergeCell ref="W52:W53"/>
    <mergeCell ref="E53:F53"/>
    <mergeCell ref="J53:K55"/>
    <mergeCell ref="W54:W55"/>
    <mergeCell ref="N48:O48"/>
    <mergeCell ref="Z32:AB33"/>
    <mergeCell ref="T33:W47"/>
    <mergeCell ref="E35:F35"/>
    <mergeCell ref="O35:P39"/>
    <mergeCell ref="A36:A37"/>
    <mergeCell ref="D36:E36"/>
    <mergeCell ref="E37:F37"/>
    <mergeCell ref="J37:K39"/>
    <mergeCell ref="I40:J40"/>
    <mergeCell ref="J41:K43"/>
    <mergeCell ref="O41:P47"/>
    <mergeCell ref="E43:F43"/>
    <mergeCell ref="A44:A45"/>
    <mergeCell ref="D44:E44"/>
    <mergeCell ref="E45:F45"/>
    <mergeCell ref="N16:O16"/>
    <mergeCell ref="O17:P23"/>
    <mergeCell ref="T17:W31"/>
    <mergeCell ref="E19:F19"/>
    <mergeCell ref="A20:A21"/>
    <mergeCell ref="D20:E20"/>
    <mergeCell ref="E21:F21"/>
    <mergeCell ref="J21:K23"/>
    <mergeCell ref="I24:J24"/>
    <mergeCell ref="J25:K27"/>
    <mergeCell ref="O25:P29"/>
    <mergeCell ref="E27:F27"/>
    <mergeCell ref="A28:A29"/>
    <mergeCell ref="D28:E28"/>
    <mergeCell ref="Q28:S28"/>
    <mergeCell ref="E29:F29"/>
    <mergeCell ref="J9:K11"/>
    <mergeCell ref="O9:P15"/>
    <mergeCell ref="R10:W11"/>
    <mergeCell ref="E11:F11"/>
    <mergeCell ref="A12:A13"/>
    <mergeCell ref="D12:E12"/>
    <mergeCell ref="E13:F13"/>
    <mergeCell ref="E5:F5"/>
    <mergeCell ref="J5:K7"/>
    <mergeCell ref="R6:U6"/>
    <mergeCell ref="V6:W6"/>
    <mergeCell ref="I8:J8"/>
    <mergeCell ref="R8:U8"/>
    <mergeCell ref="V8:W8"/>
    <mergeCell ref="B1:H1"/>
    <mergeCell ref="E3:F3"/>
    <mergeCell ref="D4:E4"/>
    <mergeCell ref="I1:Y1"/>
    <mergeCell ref="R3:R4"/>
    <mergeCell ref="S3:W4"/>
  </mergeCells>
  <dataValidations count="2">
    <dataValidation type="list" allowBlank="1" sqref="B34 B30 B26 B22 B18 B14 B10 B6 B62 B58 B54 B50 B46 B42 B38">
      <formula1>#REF!</formula1>
    </dataValidation>
    <dataValidation type="list" allowBlank="1" sqref="B2">
      <formula1>#REF!</formula1>
    </dataValidation>
  </dataValidations>
  <printOptions horizontalCentered="1" verticalCentered="1"/>
  <pageMargins left="0.25" right="0.25" top="0.75" bottom="0.75" header="0.3" footer="0.3"/>
  <pageSetup paperSize="180" scale="37" pageOrder="overThenDown" orientation="landscape" horizontalDpi="4294967293" vertic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MJ65"/>
  <sheetViews>
    <sheetView topLeftCell="A28" zoomScale="40" zoomScaleNormal="40" workbookViewId="0">
      <selection activeCell="K56" sqref="K56"/>
    </sheetView>
  </sheetViews>
  <sheetFormatPr defaultRowHeight="26.25"/>
  <cols>
    <col min="1" max="1" width="2.625" style="124" customWidth="1"/>
    <col min="2" max="2" width="9.25" style="125" customWidth="1"/>
    <col min="3" max="3" width="55.625" style="126" customWidth="1"/>
    <col min="4" max="4" width="6.625" style="125" customWidth="1"/>
    <col min="5" max="5" width="13.875" style="123" customWidth="1"/>
    <col min="6" max="6" width="10.75" style="123" customWidth="1"/>
    <col min="7" max="7" width="9.25" style="127" customWidth="1"/>
    <col min="8" max="8" width="56.375" style="123" customWidth="1"/>
    <col min="9" max="9" width="6.625" style="125" customWidth="1"/>
    <col min="10" max="10" width="13.875" style="123" customWidth="1"/>
    <col min="11" max="11" width="10.75" style="123" customWidth="1"/>
    <col min="12" max="12" width="9.25" style="127" customWidth="1"/>
    <col min="13" max="13" width="55.25" style="125" customWidth="1"/>
    <col min="14" max="14" width="6.625" style="125" customWidth="1"/>
    <col min="15" max="15" width="14" style="123" customWidth="1"/>
    <col min="16" max="16" width="10.75" style="123" customWidth="1"/>
    <col min="17" max="17" width="9.25" style="127" customWidth="1"/>
    <col min="18" max="18" width="56" style="125" customWidth="1"/>
    <col min="19" max="19" width="10.25" style="125" customWidth="1"/>
    <col min="20" max="20" width="10.75" style="123" customWidth="1"/>
    <col min="21" max="21" width="7.25" style="123" customWidth="1"/>
    <col min="22" max="22" width="3.75" style="123" customWidth="1"/>
    <col min="23" max="23" width="21.125" style="123" customWidth="1"/>
    <col min="24" max="24" width="15" style="127" customWidth="1"/>
    <col min="25" max="25" width="56.625" style="125" customWidth="1"/>
    <col min="26" max="26" width="23.625" style="123" customWidth="1"/>
    <col min="27" max="1024" width="10.75" style="123" customWidth="1"/>
    <col min="1025" max="1025" width="9" style="128" customWidth="1"/>
    <col min="1026" max="16384" width="9" style="128"/>
  </cols>
  <sheetData>
    <row r="1" spans="1:25" s="77" customFormat="1" ht="45" customHeight="1">
      <c r="A1" s="76"/>
      <c r="B1" s="240" t="s">
        <v>257</v>
      </c>
      <c r="C1" s="240"/>
      <c r="D1" s="240"/>
      <c r="E1" s="240"/>
      <c r="F1" s="240"/>
      <c r="G1" s="240"/>
      <c r="H1" s="240"/>
      <c r="I1" s="243" t="str">
        <f ca="1">MID(CELL("nazwa_pliku",A1),FIND("]",CELL("nazwa_pliku",A1),1)+1,100)</f>
        <v>ROCZNIK 2001-2002 -67KG CH</v>
      </c>
      <c r="J1" s="243"/>
      <c r="K1" s="243"/>
      <c r="L1" s="243"/>
      <c r="M1" s="243"/>
      <c r="N1" s="243"/>
      <c r="O1" s="243"/>
      <c r="P1" s="243"/>
      <c r="Q1" s="243"/>
      <c r="R1" s="243"/>
      <c r="S1" s="243"/>
      <c r="T1" s="243"/>
      <c r="U1" s="243"/>
      <c r="V1" s="243"/>
      <c r="W1" s="243"/>
      <c r="X1" s="243"/>
      <c r="Y1" s="243"/>
    </row>
    <row r="2" spans="1:25" s="81" customFormat="1" ht="27.95" customHeight="1">
      <c r="A2" s="78"/>
      <c r="B2" s="79">
        <v>47</v>
      </c>
      <c r="C2" s="130" t="str">
        <f>VLOOKUP(B2,LISTA!A1:G249,2,0)</f>
        <v>KISZEWSKI JAKUB</v>
      </c>
      <c r="D2" s="80">
        <v>1</v>
      </c>
      <c r="G2" s="82"/>
      <c r="I2" s="83"/>
      <c r="L2" s="82"/>
      <c r="M2" s="83"/>
      <c r="N2" s="83"/>
      <c r="Q2" s="82"/>
      <c r="R2" s="83"/>
      <c r="S2" s="83"/>
      <c r="X2" s="82"/>
      <c r="Y2" s="83"/>
    </row>
    <row r="3" spans="1:25" s="81" customFormat="1" ht="27.95" customHeight="1">
      <c r="A3" s="84"/>
      <c r="B3" s="82"/>
      <c r="C3" s="131" t="str">
        <f>VLOOKUP(B2,LISTA!$A$1:$G$249,3,0)</f>
        <v>KOSiR KOBIERZYCE</v>
      </c>
      <c r="D3" s="83"/>
      <c r="E3" s="241"/>
      <c r="F3" s="241"/>
      <c r="G3" s="82"/>
      <c r="I3" s="83"/>
      <c r="L3" s="82"/>
      <c r="M3" s="83"/>
      <c r="N3" s="83"/>
      <c r="Q3" s="82"/>
      <c r="R3" s="244" t="s">
        <v>260</v>
      </c>
      <c r="S3" s="246" t="s">
        <v>281</v>
      </c>
      <c r="T3" s="246"/>
      <c r="U3" s="246"/>
      <c r="V3" s="246"/>
      <c r="W3" s="247"/>
      <c r="X3" s="82"/>
      <c r="Y3" s="83"/>
    </row>
    <row r="4" spans="1:25" s="81" customFormat="1" ht="27.95" customHeight="1">
      <c r="A4" s="85"/>
      <c r="B4" s="82"/>
      <c r="C4" s="86"/>
      <c r="D4" s="242" t="s">
        <v>0</v>
      </c>
      <c r="E4" s="242"/>
      <c r="F4" s="87"/>
      <c r="G4" s="132">
        <f>IF(AND(D2=1,D6=0),IF(D2=1,B2,B6),IF(D2=0,B6,$A$4))</f>
        <v>47</v>
      </c>
      <c r="H4" s="130" t="str">
        <f>IF(AND(D2=1,D6=0),IF(D2=1,C2,C6),IF(D2=0,C6,$A$4))</f>
        <v>KISZEWSKI JAKUB</v>
      </c>
      <c r="I4" s="80">
        <v>1</v>
      </c>
      <c r="L4" s="82"/>
      <c r="M4" s="83"/>
      <c r="N4" s="83"/>
      <c r="Q4" s="82"/>
      <c r="R4" s="245"/>
      <c r="S4" s="248"/>
      <c r="T4" s="248"/>
      <c r="U4" s="248"/>
      <c r="V4" s="248"/>
      <c r="W4" s="249"/>
      <c r="X4" s="82"/>
      <c r="Y4" s="83"/>
    </row>
    <row r="5" spans="1:25" s="81" customFormat="1" ht="27.95" customHeight="1">
      <c r="A5" s="85"/>
      <c r="B5" s="82"/>
      <c r="C5" s="86"/>
      <c r="D5" s="83"/>
      <c r="E5" s="256"/>
      <c r="F5" s="256"/>
      <c r="G5" s="82"/>
      <c r="H5" s="130" t="str">
        <f>IF(AND(D2=1,D6=0),IF(D2=1,C3,C7),IF(D2=0,C7,$A$4))</f>
        <v>KOSiR KOBIERZYCE</v>
      </c>
      <c r="I5" s="83"/>
      <c r="J5" s="241"/>
      <c r="K5" s="241"/>
      <c r="L5" s="82"/>
      <c r="M5" s="83"/>
      <c r="N5" s="83"/>
      <c r="Q5" s="82"/>
      <c r="R5" s="88"/>
      <c r="S5" s="89"/>
      <c r="T5" s="89"/>
      <c r="U5" s="90"/>
      <c r="V5" s="91"/>
      <c r="W5" s="92"/>
      <c r="X5" s="82"/>
      <c r="Y5" s="83"/>
    </row>
    <row r="6" spans="1:25" s="81" customFormat="1" ht="27.95" customHeight="1">
      <c r="A6" s="78"/>
      <c r="B6" s="79">
        <v>0</v>
      </c>
      <c r="C6" s="130" t="str">
        <f>VLOOKUP(B6,LISTA!$A$1:$G$249,2,0)</f>
        <v>-</v>
      </c>
      <c r="D6" s="80">
        <v>0</v>
      </c>
      <c r="G6" s="82"/>
      <c r="I6" s="83"/>
      <c r="J6" s="241"/>
      <c r="K6" s="241"/>
      <c r="L6" s="82"/>
      <c r="M6" s="83"/>
      <c r="N6" s="83"/>
      <c r="Q6" s="82"/>
      <c r="R6" s="257" t="s">
        <v>27</v>
      </c>
      <c r="S6" s="258"/>
      <c r="T6" s="258"/>
      <c r="U6" s="258"/>
      <c r="V6" s="259" t="s">
        <v>254</v>
      </c>
      <c r="W6" s="260"/>
      <c r="X6" s="82"/>
      <c r="Y6" s="83"/>
    </row>
    <row r="7" spans="1:25" s="81" customFormat="1" ht="27.95" customHeight="1">
      <c r="A7" s="84"/>
      <c r="B7" s="82"/>
      <c r="C7" s="131" t="str">
        <f>VLOOKUP(B6,LISTA!$A$1:$G$249,3,0)</f>
        <v>-</v>
      </c>
      <c r="D7" s="83"/>
      <c r="G7" s="82"/>
      <c r="H7" s="84"/>
      <c r="I7" s="83"/>
      <c r="J7" s="241"/>
      <c r="K7" s="241"/>
      <c r="L7" s="82"/>
      <c r="M7" s="83"/>
      <c r="N7" s="83"/>
      <c r="Q7" s="82"/>
      <c r="R7" s="93"/>
      <c r="S7" s="94"/>
      <c r="T7" s="94"/>
      <c r="U7" s="95"/>
      <c r="V7" s="96"/>
      <c r="W7" s="97"/>
      <c r="X7" s="82"/>
      <c r="Y7" s="83"/>
    </row>
    <row r="8" spans="1:25" s="81" customFormat="1" ht="27.95" customHeight="1">
      <c r="A8" s="85"/>
      <c r="B8" s="82"/>
      <c r="C8" s="86"/>
      <c r="D8" s="83"/>
      <c r="G8" s="82"/>
      <c r="H8" s="85"/>
      <c r="I8" s="242" t="s">
        <v>0</v>
      </c>
      <c r="J8" s="242"/>
      <c r="K8" s="87"/>
      <c r="L8" s="132">
        <f>IF(AND(I4=1,I12=0),IF(I4=1,G4,G12),IF(I4=0,G12,$A$4))</f>
        <v>47</v>
      </c>
      <c r="M8" s="130" t="str">
        <f>IF(AND(I4=1,I12=0),IF(I4=1,H4,H12),IF(I4=0,H12,$A$4))</f>
        <v>KISZEWSKI JAKUB</v>
      </c>
      <c r="N8" s="80" t="s">
        <v>22</v>
      </c>
      <c r="Q8" s="82"/>
      <c r="R8" s="257" t="s">
        <v>24</v>
      </c>
      <c r="S8" s="258"/>
      <c r="T8" s="258"/>
      <c r="U8" s="258"/>
      <c r="V8" s="259" t="s">
        <v>253</v>
      </c>
      <c r="W8" s="260"/>
      <c r="X8" s="82"/>
      <c r="Y8" s="83"/>
    </row>
    <row r="9" spans="1:25" s="81" customFormat="1" ht="27.95" customHeight="1">
      <c r="A9" s="85"/>
      <c r="B9" s="82"/>
      <c r="C9" s="86"/>
      <c r="D9" s="83"/>
      <c r="G9" s="82"/>
      <c r="H9" s="85"/>
      <c r="I9" s="83"/>
      <c r="J9" s="256"/>
      <c r="K9" s="256"/>
      <c r="L9" s="82"/>
      <c r="M9" s="130" t="str">
        <f>IF(AND(I4=1,I12=0),IF(I4=1,H5,H13),IF(I4=0,H13,$A$4))</f>
        <v>KOSiR KOBIERZYCE</v>
      </c>
      <c r="N9" s="83"/>
      <c r="O9" s="241"/>
      <c r="P9" s="241"/>
      <c r="Q9" s="82"/>
      <c r="R9" s="93"/>
      <c r="S9" s="94"/>
      <c r="T9" s="94"/>
      <c r="U9" s="95"/>
      <c r="V9" s="96"/>
      <c r="W9" s="97"/>
      <c r="X9" s="82"/>
      <c r="Y9" s="83"/>
    </row>
    <row r="10" spans="1:25" s="81" customFormat="1" ht="27.95" customHeight="1">
      <c r="A10" s="78"/>
      <c r="B10" s="79">
        <v>0</v>
      </c>
      <c r="C10" s="130" t="str">
        <f>VLOOKUP(B10,LISTA!$A$1:$G$249,2,0)</f>
        <v>-</v>
      </c>
      <c r="D10" s="80" t="s">
        <v>22</v>
      </c>
      <c r="G10" s="82"/>
      <c r="I10" s="83"/>
      <c r="J10" s="256"/>
      <c r="K10" s="256"/>
      <c r="L10" s="82"/>
      <c r="M10" s="83"/>
      <c r="N10" s="83"/>
      <c r="O10" s="241"/>
      <c r="P10" s="241"/>
      <c r="Q10" s="82"/>
      <c r="R10" s="250" t="s">
        <v>252</v>
      </c>
      <c r="S10" s="251"/>
      <c r="T10" s="251"/>
      <c r="U10" s="251"/>
      <c r="V10" s="251"/>
      <c r="W10" s="252"/>
      <c r="X10" s="82"/>
      <c r="Y10" s="83"/>
    </row>
    <row r="11" spans="1:25" s="81" customFormat="1" ht="27.95" customHeight="1">
      <c r="A11" s="84"/>
      <c r="B11" s="82"/>
      <c r="C11" s="131" t="str">
        <f>VLOOKUP(B10,LISTA!$A$1:$G$249,3,0)</f>
        <v>-</v>
      </c>
      <c r="D11" s="83"/>
      <c r="E11" s="241"/>
      <c r="F11" s="241"/>
      <c r="G11" s="82"/>
      <c r="I11" s="83"/>
      <c r="J11" s="256"/>
      <c r="K11" s="256"/>
      <c r="L11" s="82"/>
      <c r="M11" s="83"/>
      <c r="N11" s="83"/>
      <c r="O11" s="241"/>
      <c r="P11" s="241"/>
      <c r="Q11" s="82"/>
      <c r="R11" s="253"/>
      <c r="S11" s="254"/>
      <c r="T11" s="254"/>
      <c r="U11" s="254"/>
      <c r="V11" s="254"/>
      <c r="W11" s="255"/>
      <c r="X11" s="82"/>
      <c r="Y11" s="83"/>
    </row>
    <row r="12" spans="1:25" s="81" customFormat="1" ht="27.95" customHeight="1">
      <c r="A12" s="261"/>
      <c r="B12" s="82"/>
      <c r="C12" s="86"/>
      <c r="D12" s="242" t="s">
        <v>0</v>
      </c>
      <c r="E12" s="242"/>
      <c r="F12" s="87"/>
      <c r="G12" s="132">
        <f>IF(AND(D2=1,D6=0),IF(D2=1,B10,B14),IF(D2=0,B14,$A$4))</f>
        <v>0</v>
      </c>
      <c r="H12" s="130">
        <f>IF(AND(D10=1,D14=0),IF(D10=1,C10,C14),IF(D10=0,C14,$A$4))</f>
        <v>0</v>
      </c>
      <c r="I12" s="80">
        <v>0</v>
      </c>
      <c r="L12" s="82"/>
      <c r="M12" s="83"/>
      <c r="N12" s="83"/>
      <c r="O12" s="241"/>
      <c r="P12" s="241"/>
      <c r="Q12" s="82"/>
      <c r="R12" s="83"/>
      <c r="S12" s="83"/>
      <c r="X12" s="82"/>
      <c r="Y12" s="83"/>
    </row>
    <row r="13" spans="1:25" s="81" customFormat="1" ht="27.95" customHeight="1">
      <c r="A13" s="261"/>
      <c r="B13" s="82"/>
      <c r="C13" s="86"/>
      <c r="D13" s="83"/>
      <c r="E13" s="256"/>
      <c r="F13" s="256"/>
      <c r="G13" s="82"/>
      <c r="H13" s="130">
        <f>IF(AND(D10=1,D14=0),IF(D10=1,C11,C15),IF(D10=0,C15,$A$4))</f>
        <v>0</v>
      </c>
      <c r="I13" s="83"/>
      <c r="L13" s="82"/>
      <c r="M13" s="83"/>
      <c r="N13" s="83"/>
      <c r="O13" s="241"/>
      <c r="P13" s="241"/>
      <c r="Q13" s="82"/>
      <c r="R13" s="83"/>
      <c r="S13" s="83"/>
      <c r="X13" s="82"/>
      <c r="Y13" s="83"/>
    </row>
    <row r="14" spans="1:25" s="81" customFormat="1" ht="27.95" customHeight="1">
      <c r="A14" s="78"/>
      <c r="B14" s="79">
        <v>0</v>
      </c>
      <c r="C14" s="130" t="str">
        <f>VLOOKUP(B14,LISTA!$A$1:$G$249,2,0)</f>
        <v>-</v>
      </c>
      <c r="D14" s="80" t="s">
        <v>22</v>
      </c>
      <c r="G14" s="82"/>
      <c r="I14" s="83"/>
      <c r="L14" s="82"/>
      <c r="M14" s="83"/>
      <c r="N14" s="83"/>
      <c r="O14" s="241"/>
      <c r="P14" s="241"/>
      <c r="Q14" s="82"/>
      <c r="R14" s="83"/>
      <c r="S14" s="83"/>
      <c r="X14" s="82"/>
      <c r="Y14" s="83"/>
    </row>
    <row r="15" spans="1:25" s="81" customFormat="1" ht="27.95" customHeight="1">
      <c r="A15" s="84"/>
      <c r="B15" s="82"/>
      <c r="C15" s="131" t="str">
        <f>VLOOKUP(B14,LISTA!$A$1:$G$249,3,0)</f>
        <v>-</v>
      </c>
      <c r="D15" s="83"/>
      <c r="G15" s="82"/>
      <c r="I15" s="83"/>
      <c r="L15" s="82"/>
      <c r="M15" s="84"/>
      <c r="N15" s="83"/>
      <c r="O15" s="241"/>
      <c r="P15" s="241"/>
      <c r="Q15" s="82"/>
      <c r="R15" s="83"/>
      <c r="S15" s="83"/>
      <c r="X15" s="82"/>
      <c r="Y15" s="83"/>
    </row>
    <row r="16" spans="1:25" s="81" customFormat="1" ht="27.95" customHeight="1">
      <c r="A16" s="85"/>
      <c r="B16" s="82"/>
      <c r="C16" s="86"/>
      <c r="D16" s="83"/>
      <c r="G16" s="82"/>
      <c r="I16" s="83"/>
      <c r="L16" s="82"/>
      <c r="M16" s="85"/>
      <c r="N16" s="242" t="s">
        <v>0</v>
      </c>
      <c r="O16" s="242"/>
      <c r="P16" s="87">
        <v>28</v>
      </c>
      <c r="Q16" s="132">
        <f>IF(AND(N8=1,N24=0),IF(N8=1,L8,L24),IF(N8=0,L24,$A$4))</f>
        <v>0</v>
      </c>
      <c r="R16" s="130">
        <f>IF(AND(N8=1,N24=0),IF(N8=1,M8,M24),IF(N8=0,M24,$A$4))</f>
        <v>0</v>
      </c>
      <c r="S16" s="80"/>
      <c r="X16" s="82"/>
      <c r="Y16" s="83"/>
    </row>
    <row r="17" spans="1:28" s="81" customFormat="1" ht="27.95" customHeight="1">
      <c r="A17" s="85"/>
      <c r="B17" s="82"/>
      <c r="C17" s="86"/>
      <c r="D17" s="83"/>
      <c r="G17" s="82"/>
      <c r="I17" s="83"/>
      <c r="L17" s="82"/>
      <c r="M17" s="85"/>
      <c r="N17" s="83"/>
      <c r="O17" s="256"/>
      <c r="P17" s="256"/>
      <c r="Q17" s="82"/>
      <c r="R17" s="130">
        <f>IF(AND(N8=1,N24=0),IF(N8=1,M9,M25),IF(N8=0,M25,$A$4))</f>
        <v>0</v>
      </c>
      <c r="S17" s="83"/>
      <c r="T17" s="241"/>
      <c r="U17" s="241"/>
      <c r="V17" s="241"/>
      <c r="W17" s="241"/>
      <c r="X17" s="82"/>
      <c r="Y17" s="83"/>
    </row>
    <row r="18" spans="1:28" s="81" customFormat="1" ht="27.95" customHeight="1">
      <c r="A18" s="78"/>
      <c r="B18" s="79">
        <v>103</v>
      </c>
      <c r="C18" s="130" t="str">
        <f>VLOOKUP(B18,LISTA!$A$1:$G$249,2,0)</f>
        <v>KOPCIK ŁUKASZ</v>
      </c>
      <c r="D18" s="80">
        <v>1</v>
      </c>
      <c r="G18" s="82"/>
      <c r="I18" s="83"/>
      <c r="L18" s="82"/>
      <c r="M18" s="83"/>
      <c r="N18" s="83"/>
      <c r="O18" s="256"/>
      <c r="P18" s="256"/>
      <c r="Q18" s="82"/>
      <c r="R18" s="83"/>
      <c r="S18" s="83"/>
      <c r="T18" s="241"/>
      <c r="U18" s="241"/>
      <c r="V18" s="241"/>
      <c r="W18" s="241"/>
      <c r="X18" s="82"/>
      <c r="Y18" s="83"/>
    </row>
    <row r="19" spans="1:28" s="81" customFormat="1" ht="27.95" customHeight="1">
      <c r="A19" s="84"/>
      <c r="B19" s="82"/>
      <c r="C19" s="131" t="str">
        <f>VLOOKUP(B18,LISTA!$A$1:$G$249,3,0)</f>
        <v>ŚLĄSKI KLUB KARATE I KICK-BOXINGU LUBSZA</v>
      </c>
      <c r="D19" s="83"/>
      <c r="E19" s="241"/>
      <c r="F19" s="241"/>
      <c r="G19" s="82"/>
      <c r="I19" s="83"/>
      <c r="L19" s="82"/>
      <c r="M19" s="83"/>
      <c r="N19" s="83"/>
      <c r="O19" s="256"/>
      <c r="P19" s="256"/>
      <c r="Q19" s="82"/>
      <c r="R19" s="83"/>
      <c r="S19" s="83"/>
      <c r="T19" s="241"/>
      <c r="U19" s="241"/>
      <c r="V19" s="241"/>
      <c r="W19" s="241"/>
      <c r="X19" s="82"/>
      <c r="Y19" s="83"/>
    </row>
    <row r="20" spans="1:28" s="81" customFormat="1" ht="27.95" customHeight="1">
      <c r="A20" s="261"/>
      <c r="B20" s="82"/>
      <c r="C20" s="86"/>
      <c r="D20" s="242" t="s">
        <v>0</v>
      </c>
      <c r="E20" s="242"/>
      <c r="F20" s="87"/>
      <c r="G20" s="132">
        <f>IF(AND(D2=1,D6=0),IF(D2=1,B18,B22),IF(D2=0,B22,$A$4))</f>
        <v>103</v>
      </c>
      <c r="H20" s="130" t="str">
        <f>IF(AND(D18=1,D22=0),IF(D18=1,C18,C22),IF(D18=0,C22,$A$4))</f>
        <v>KOPCIK ŁUKASZ</v>
      </c>
      <c r="I20" s="80" t="s">
        <v>22</v>
      </c>
      <c r="L20" s="82"/>
      <c r="M20" s="83"/>
      <c r="N20" s="83"/>
      <c r="O20" s="256"/>
      <c r="P20" s="256"/>
      <c r="Q20" s="82"/>
      <c r="R20" s="83"/>
      <c r="S20" s="83"/>
      <c r="T20" s="241"/>
      <c r="U20" s="241"/>
      <c r="V20" s="241"/>
      <c r="W20" s="241"/>
      <c r="X20" s="82"/>
      <c r="Y20" s="83"/>
    </row>
    <row r="21" spans="1:28" s="81" customFormat="1" ht="27.95" customHeight="1">
      <c r="A21" s="261"/>
      <c r="B21" s="82"/>
      <c r="C21" s="86"/>
      <c r="D21" s="83"/>
      <c r="E21" s="256"/>
      <c r="F21" s="256"/>
      <c r="G21" s="82"/>
      <c r="H21" s="130" t="str">
        <f>IF(AND(D18=1,D22=0),IF(D18=1,C19,C23),IF(D18=0,C23,$A$4))</f>
        <v>ŚLĄSKI KLUB KARATE I KICK-BOXINGU LUBSZA</v>
      </c>
      <c r="I21" s="83"/>
      <c r="J21" s="241"/>
      <c r="K21" s="241"/>
      <c r="L21" s="82"/>
      <c r="M21" s="83"/>
      <c r="N21" s="83"/>
      <c r="O21" s="256"/>
      <c r="P21" s="256"/>
      <c r="Q21" s="82"/>
      <c r="R21" s="83"/>
      <c r="S21" s="83"/>
      <c r="T21" s="241"/>
      <c r="U21" s="241"/>
      <c r="V21" s="241"/>
      <c r="W21" s="241"/>
      <c r="X21" s="82"/>
      <c r="Y21" s="83"/>
    </row>
    <row r="22" spans="1:28" s="81" customFormat="1" ht="27.95" customHeight="1">
      <c r="A22" s="78"/>
      <c r="B22" s="79">
        <v>0</v>
      </c>
      <c r="C22" s="130" t="str">
        <f>VLOOKUP(B22,LISTA!$A$1:$G$249,2,0)</f>
        <v>-</v>
      </c>
      <c r="D22" s="80">
        <v>0</v>
      </c>
      <c r="G22" s="82"/>
      <c r="I22" s="83"/>
      <c r="J22" s="241"/>
      <c r="K22" s="241"/>
      <c r="L22" s="82"/>
      <c r="M22" s="83"/>
      <c r="N22" s="83"/>
      <c r="O22" s="256"/>
      <c r="P22" s="256"/>
      <c r="Q22" s="82"/>
      <c r="R22" s="83"/>
      <c r="S22" s="83"/>
      <c r="T22" s="241"/>
      <c r="U22" s="241"/>
      <c r="V22" s="241"/>
      <c r="W22" s="241"/>
      <c r="X22" s="82"/>
      <c r="Y22" s="83"/>
    </row>
    <row r="23" spans="1:28" s="81" customFormat="1" ht="27.95" customHeight="1">
      <c r="A23" s="84"/>
      <c r="B23" s="82"/>
      <c r="C23" s="131" t="str">
        <f>VLOOKUP(B22,LISTA!$A$1:$G$249,3,0)</f>
        <v>-</v>
      </c>
      <c r="D23" s="83"/>
      <c r="G23" s="82"/>
      <c r="H23" s="84"/>
      <c r="I23" s="83"/>
      <c r="J23" s="241"/>
      <c r="K23" s="241"/>
      <c r="L23" s="82"/>
      <c r="M23" s="83"/>
      <c r="N23" s="83"/>
      <c r="O23" s="256"/>
      <c r="P23" s="256"/>
      <c r="Q23" s="82"/>
      <c r="R23" s="83"/>
      <c r="S23" s="83"/>
      <c r="T23" s="241"/>
      <c r="U23" s="241"/>
      <c r="V23" s="241"/>
      <c r="W23" s="241"/>
      <c r="X23" s="82"/>
      <c r="Y23" s="83"/>
    </row>
    <row r="24" spans="1:28" s="81" customFormat="1" ht="27.95" customHeight="1">
      <c r="A24" s="85"/>
      <c r="B24" s="82"/>
      <c r="C24" s="86"/>
      <c r="D24" s="83"/>
      <c r="G24" s="82"/>
      <c r="H24" s="85"/>
      <c r="I24" s="242" t="s">
        <v>0</v>
      </c>
      <c r="J24" s="242"/>
      <c r="K24" s="87">
        <v>10</v>
      </c>
      <c r="L24" s="132">
        <f>IF(AND(I20=1,I28=0),IF(I20=1,G20,G28),IF(I20=0,G28,$A$4))</f>
        <v>0</v>
      </c>
      <c r="M24" s="130">
        <f>IF(AND(I20=1,I28=0),IF(I20=1,H20,H28),IF(I20=0,H28,$A$4))</f>
        <v>0</v>
      </c>
      <c r="N24" s="80" t="s">
        <v>22</v>
      </c>
      <c r="Q24" s="82"/>
      <c r="R24" s="83"/>
      <c r="S24" s="83"/>
      <c r="T24" s="241"/>
      <c r="U24" s="241"/>
      <c r="V24" s="241"/>
      <c r="W24" s="241"/>
      <c r="X24" s="82"/>
      <c r="Y24" s="83"/>
    </row>
    <row r="25" spans="1:28" s="81" customFormat="1" ht="27.95" customHeight="1">
      <c r="A25" s="85"/>
      <c r="B25" s="82"/>
      <c r="C25" s="86"/>
      <c r="D25" s="83"/>
      <c r="G25" s="82"/>
      <c r="H25" s="85"/>
      <c r="I25" s="83"/>
      <c r="J25" s="256"/>
      <c r="K25" s="256"/>
      <c r="L25" s="82"/>
      <c r="M25" s="130">
        <f>IF(AND(I20=1,I28=0),IF(I20=1,H21,H29),IF(I20=0,H29,$A$4))</f>
        <v>0</v>
      </c>
      <c r="N25" s="83"/>
      <c r="O25" s="241"/>
      <c r="P25" s="241"/>
      <c r="Q25" s="82"/>
      <c r="R25" s="83"/>
      <c r="S25" s="83"/>
      <c r="T25" s="241"/>
      <c r="U25" s="241"/>
      <c r="V25" s="241"/>
      <c r="W25" s="241"/>
      <c r="X25" s="82"/>
      <c r="Y25" s="83"/>
    </row>
    <row r="26" spans="1:28" s="81" customFormat="1" ht="27.95" customHeight="1">
      <c r="A26" s="78"/>
      <c r="B26" s="79"/>
      <c r="C26" s="130" t="str">
        <f>VLOOKUP(B26,LISTA!$A$1:$G$249,2,0)</f>
        <v>-</v>
      </c>
      <c r="D26" s="80">
        <v>0</v>
      </c>
      <c r="G26" s="82"/>
      <c r="I26" s="83"/>
      <c r="J26" s="256"/>
      <c r="K26" s="256"/>
      <c r="L26" s="82"/>
      <c r="M26" s="83"/>
      <c r="N26" s="83"/>
      <c r="O26" s="241"/>
      <c r="P26" s="241"/>
      <c r="Q26" s="82"/>
      <c r="R26" s="83"/>
      <c r="S26" s="83"/>
      <c r="T26" s="241"/>
      <c r="U26" s="241"/>
      <c r="V26" s="241"/>
      <c r="W26" s="241"/>
      <c r="X26" s="82"/>
      <c r="Y26" s="83"/>
    </row>
    <row r="27" spans="1:28" s="81" customFormat="1" ht="27.95" customHeight="1">
      <c r="A27" s="84"/>
      <c r="B27" s="82"/>
      <c r="C27" s="130" t="str">
        <f>VLOOKUP(B26,LISTA!$A$1:$G$249,3,0)</f>
        <v>-</v>
      </c>
      <c r="D27" s="83"/>
      <c r="E27" s="241"/>
      <c r="F27" s="241"/>
      <c r="G27" s="138"/>
      <c r="I27" s="83"/>
      <c r="J27" s="256"/>
      <c r="K27" s="256"/>
      <c r="L27" s="82"/>
      <c r="M27" s="83"/>
      <c r="N27" s="83"/>
      <c r="O27" s="241"/>
      <c r="P27" s="241"/>
      <c r="Q27" s="82"/>
      <c r="R27" s="83"/>
      <c r="S27" s="83"/>
      <c r="T27" s="241"/>
      <c r="U27" s="241"/>
      <c r="V27" s="241"/>
      <c r="W27" s="241"/>
      <c r="X27" s="82"/>
      <c r="Y27" s="83"/>
    </row>
    <row r="28" spans="1:28" s="81" customFormat="1" ht="27.95" customHeight="1">
      <c r="A28" s="261"/>
      <c r="B28" s="82"/>
      <c r="C28" s="86"/>
      <c r="D28" s="242" t="s">
        <v>0</v>
      </c>
      <c r="E28" s="242"/>
      <c r="F28" s="87"/>
      <c r="G28" s="132">
        <f>IF(AND(D2=1,D6=0),IF(D2=1,B26,B30),IF(D2=0,B30,$A$4))</f>
        <v>0</v>
      </c>
      <c r="H28" s="130" t="str">
        <f>IF(AND(D26=1,D30=0),IF(D26=1,C26,C30),IF(D26=0,C30,$A$4))</f>
        <v>CIEJKA JACEK</v>
      </c>
      <c r="I28" s="80" t="s">
        <v>22</v>
      </c>
      <c r="L28" s="82"/>
      <c r="M28" s="83"/>
      <c r="N28" s="83"/>
      <c r="O28" s="241"/>
      <c r="P28" s="241"/>
      <c r="Q28" s="262" t="s">
        <v>1</v>
      </c>
      <c r="R28" s="262"/>
      <c r="S28" s="262"/>
      <c r="T28" s="241"/>
      <c r="U28" s="241"/>
      <c r="V28" s="241"/>
      <c r="W28" s="241"/>
      <c r="X28" s="82"/>
      <c r="Y28" s="83"/>
    </row>
    <row r="29" spans="1:28" s="81" customFormat="1" ht="27.95" customHeight="1">
      <c r="A29" s="261"/>
      <c r="B29" s="82"/>
      <c r="C29" s="86"/>
      <c r="D29" s="83"/>
      <c r="E29" s="256"/>
      <c r="F29" s="256"/>
      <c r="G29" s="82"/>
      <c r="H29" s="130" t="str">
        <f>IF(AND(D26=1,D30=0),IF(D26=1,C27,C31),IF(D26=0,C31,$A$4))</f>
        <v>MKKS SAIHA</v>
      </c>
      <c r="I29" s="83"/>
      <c r="L29" s="82"/>
      <c r="M29" s="83"/>
      <c r="N29" s="83"/>
      <c r="O29" s="241"/>
      <c r="P29" s="241"/>
      <c r="Q29" s="98"/>
      <c r="R29" s="99" t="s">
        <v>9</v>
      </c>
      <c r="S29" s="100">
        <v>45</v>
      </c>
      <c r="T29" s="241"/>
      <c r="U29" s="241"/>
      <c r="V29" s="241"/>
      <c r="W29" s="241"/>
      <c r="X29" s="82"/>
      <c r="Y29" s="83"/>
    </row>
    <row r="30" spans="1:28" s="81" customFormat="1" ht="27.95" customHeight="1">
      <c r="A30" s="78"/>
      <c r="B30" s="79">
        <v>70</v>
      </c>
      <c r="C30" s="130" t="str">
        <f>VLOOKUP(B30,LISTA!$A$1:$G$249,2,0)</f>
        <v>CIEJKA JACEK</v>
      </c>
      <c r="D30" s="80">
        <v>1</v>
      </c>
      <c r="G30" s="82"/>
      <c r="I30" s="83"/>
      <c r="L30" s="82"/>
      <c r="M30" s="83"/>
      <c r="N30" s="83"/>
      <c r="Q30" s="133">
        <f>IF(AND(N8=0,N24=1),IF(N8=0,L8,L24),IF(N8=1,L24,$A$4))</f>
        <v>0</v>
      </c>
      <c r="R30" s="130">
        <f>IF(AND(N8=0,N24=1),IF(N8=0,M8,M24),IF(N8=1,M24,$A$4))</f>
        <v>0</v>
      </c>
      <c r="S30" s="101"/>
      <c r="T30" s="241"/>
      <c r="U30" s="241"/>
      <c r="V30" s="241"/>
      <c r="W30" s="241"/>
      <c r="X30" s="82"/>
      <c r="Y30" s="83"/>
    </row>
    <row r="31" spans="1:28" s="81" customFormat="1" ht="27.95" customHeight="1">
      <c r="A31" s="84"/>
      <c r="B31" s="82"/>
      <c r="C31" s="130" t="str">
        <f>VLOOKUP(B30,LISTA!$A$1:$G$249,3,0)</f>
        <v>MKKS SAIHA</v>
      </c>
      <c r="D31" s="83"/>
      <c r="G31" s="82"/>
      <c r="I31" s="83"/>
      <c r="L31" s="82"/>
      <c r="M31" s="84"/>
      <c r="N31" s="83"/>
      <c r="Q31" s="98"/>
      <c r="R31" s="130">
        <f>IF(AND(N8=0,N24=1),IF(N8=0,M9,M25),IF(N8=1,M25,$A$4))</f>
        <v>0</v>
      </c>
      <c r="S31" s="102"/>
      <c r="T31" s="241"/>
      <c r="U31" s="241"/>
      <c r="V31" s="241"/>
      <c r="W31" s="241"/>
      <c r="X31" s="103"/>
      <c r="Y31" s="104"/>
    </row>
    <row r="32" spans="1:28" s="81" customFormat="1" ht="27.95" customHeight="1">
      <c r="A32" s="85"/>
      <c r="B32" s="82"/>
      <c r="C32" s="86"/>
      <c r="D32" s="83"/>
      <c r="G32" s="82"/>
      <c r="I32" s="83"/>
      <c r="L32" s="82"/>
      <c r="M32" s="85"/>
      <c r="N32" s="83"/>
      <c r="Q32" s="98"/>
      <c r="R32" s="84"/>
      <c r="S32" s="102"/>
      <c r="T32" s="105" t="s">
        <v>9</v>
      </c>
      <c r="U32" s="105"/>
      <c r="V32" s="105"/>
      <c r="W32" s="106">
        <v>54</v>
      </c>
      <c r="X32" s="134">
        <f>IF(AND(S16=1,S48=0),IF(S16=1,Q16,Q48),IF(S16=0,Q48,$A$4))</f>
        <v>0</v>
      </c>
      <c r="Y32" s="135">
        <f>IF(AND(S16=1,S48=0),IF(S16=1,R16,R48),IF(S16=0,R48,$A$4))</f>
        <v>0</v>
      </c>
      <c r="Z32" s="263" t="s">
        <v>29</v>
      </c>
      <c r="AA32" s="264"/>
      <c r="AB32" s="264"/>
    </row>
    <row r="33" spans="1:28" s="81" customFormat="1" ht="27.95" customHeight="1">
      <c r="A33" s="85"/>
      <c r="B33" s="82"/>
      <c r="C33" s="86"/>
      <c r="D33" s="83"/>
      <c r="G33" s="82"/>
      <c r="I33" s="83"/>
      <c r="L33" s="82"/>
      <c r="M33" s="85"/>
      <c r="N33" s="83"/>
      <c r="Q33" s="98"/>
      <c r="R33" s="83"/>
      <c r="S33" s="102"/>
      <c r="T33" s="256"/>
      <c r="U33" s="256"/>
      <c r="V33" s="256"/>
      <c r="W33" s="256"/>
      <c r="X33" s="107"/>
      <c r="Y33" s="135">
        <f>IF(AND(S16=1,S48=0),IF(S16=1,R17,R49),IF(S16=0,R49,$A$4))</f>
        <v>0</v>
      </c>
      <c r="Z33" s="263"/>
      <c r="AA33" s="264"/>
      <c r="AB33" s="264"/>
    </row>
    <row r="34" spans="1:28" s="81" customFormat="1" ht="27.95" customHeight="1">
      <c r="A34" s="78"/>
      <c r="B34" s="79">
        <v>82</v>
      </c>
      <c r="C34" s="130" t="str">
        <f>VLOOKUP(B34,LISTA!$A$1:$G$249,2,0)</f>
        <v>WYKA MICHAŁ</v>
      </c>
      <c r="D34" s="80">
        <v>1</v>
      </c>
      <c r="G34" s="82"/>
      <c r="I34" s="83"/>
      <c r="L34" s="82"/>
      <c r="M34" s="83"/>
      <c r="N34" s="83"/>
      <c r="Q34" s="133">
        <f>IF(AND(N40=0,N56=1),IF(N40=0,L40,L56),IF(N40=1,L56,$A$4))</f>
        <v>0</v>
      </c>
      <c r="R34" s="130">
        <f>IF(AND(N40=0,N56=1),IF(N40=0,M40,M56),IF(N40=1,M56,$A$4))</f>
        <v>0</v>
      </c>
      <c r="S34" s="101"/>
      <c r="T34" s="256"/>
      <c r="U34" s="256"/>
      <c r="V34" s="256"/>
      <c r="W34" s="256"/>
      <c r="X34" s="108"/>
      <c r="Y34" s="109"/>
    </row>
    <row r="35" spans="1:28" s="81" customFormat="1" ht="27.95" customHeight="1">
      <c r="A35" s="84"/>
      <c r="B35" s="82"/>
      <c r="C35" s="130" t="str">
        <f>VLOOKUP(B34,LISTA!$A$1:$G$249,3,0)</f>
        <v>„SAIHA” STOWARZYSZENIE KARATE KYOKUSHINKAI –IFK W PRZEMYŚLU</v>
      </c>
      <c r="D35" s="83"/>
      <c r="E35" s="241"/>
      <c r="F35" s="241"/>
      <c r="G35" s="82"/>
      <c r="I35" s="83"/>
      <c r="L35" s="82"/>
      <c r="M35" s="83"/>
      <c r="N35" s="83"/>
      <c r="O35" s="256"/>
      <c r="P35" s="256"/>
      <c r="Q35" s="98"/>
      <c r="R35" s="130">
        <f>IF(AND(N40=0,N56=1),IF(N40=0,M41,M57),IF(N40=1,M57,$A$4))</f>
        <v>0</v>
      </c>
      <c r="S35" s="102"/>
      <c r="T35" s="256"/>
      <c r="U35" s="256"/>
      <c r="V35" s="256"/>
      <c r="W35" s="256"/>
      <c r="X35" s="82"/>
      <c r="Y35" s="83"/>
    </row>
    <row r="36" spans="1:28" s="81" customFormat="1" ht="27.95" customHeight="1">
      <c r="A36" s="261"/>
      <c r="B36" s="82"/>
      <c r="C36" s="86"/>
      <c r="D36" s="242" t="s">
        <v>0</v>
      </c>
      <c r="E36" s="242"/>
      <c r="F36" s="87"/>
      <c r="G36" s="132">
        <f>IF(AND(D2=1,D6=0),IF(D2=1,B34,B38),IF(D2=0,B38,$A$4))</f>
        <v>82</v>
      </c>
      <c r="H36" s="130" t="str">
        <f>IF(AND(D34=1,D38=0),IF(D34=1,C34,C38),IF(D34=0,C38,$A$4))</f>
        <v>WYKA MICHAŁ</v>
      </c>
      <c r="I36" s="80" t="s">
        <v>22</v>
      </c>
      <c r="L36" s="82"/>
      <c r="M36" s="83"/>
      <c r="N36" s="83"/>
      <c r="O36" s="256"/>
      <c r="P36" s="256"/>
      <c r="Q36" s="110"/>
      <c r="R36" s="111"/>
      <c r="S36" s="112"/>
      <c r="T36" s="256"/>
      <c r="U36" s="256"/>
      <c r="V36" s="256"/>
      <c r="W36" s="256"/>
      <c r="X36" s="82"/>
      <c r="Y36" s="83"/>
    </row>
    <row r="37" spans="1:28" s="81" customFormat="1" ht="27.95" customHeight="1">
      <c r="A37" s="261"/>
      <c r="B37" s="82"/>
      <c r="C37" s="86"/>
      <c r="D37" s="83"/>
      <c r="E37" s="256"/>
      <c r="F37" s="256"/>
      <c r="G37" s="82"/>
      <c r="H37" s="130" t="str">
        <f>IF(AND(D34=1,D38=0),IF(D34=1,C35,C39),IF(D34=0,C39,$A$4))</f>
        <v>„SAIHA” STOWARZYSZENIE KARATE KYOKUSHINKAI –IFK W PRZEMYŚLU</v>
      </c>
      <c r="I37" s="83"/>
      <c r="J37" s="241"/>
      <c r="K37" s="241"/>
      <c r="L37" s="82"/>
      <c r="M37" s="83"/>
      <c r="N37" s="83"/>
      <c r="O37" s="256"/>
      <c r="P37" s="256"/>
      <c r="Q37" s="82"/>
      <c r="R37" s="83"/>
      <c r="S37" s="83"/>
      <c r="T37" s="256"/>
      <c r="U37" s="256"/>
      <c r="V37" s="256"/>
      <c r="W37" s="256"/>
      <c r="X37" s="82"/>
      <c r="Y37" s="83"/>
    </row>
    <row r="38" spans="1:28" s="81" customFormat="1" ht="27.95" customHeight="1">
      <c r="A38" s="78"/>
      <c r="B38" s="79"/>
      <c r="C38" s="130" t="str">
        <f>VLOOKUP(B38,LISTA!$A$1:$G$249,2,0)</f>
        <v>-</v>
      </c>
      <c r="D38" s="80">
        <v>0</v>
      </c>
      <c r="G38" s="82"/>
      <c r="I38" s="83"/>
      <c r="J38" s="241"/>
      <c r="K38" s="241"/>
      <c r="L38" s="82"/>
      <c r="M38" s="83"/>
      <c r="N38" s="83"/>
      <c r="O38" s="256"/>
      <c r="P38" s="256"/>
      <c r="Q38" s="82"/>
      <c r="R38" s="83"/>
      <c r="S38" s="83"/>
      <c r="T38" s="256"/>
      <c r="U38" s="256"/>
      <c r="V38" s="256"/>
      <c r="W38" s="256"/>
      <c r="X38" s="82"/>
      <c r="Y38" s="83"/>
    </row>
    <row r="39" spans="1:28" s="81" customFormat="1" ht="27.95" customHeight="1">
      <c r="A39" s="84"/>
      <c r="B39" s="82"/>
      <c r="C39" s="130" t="str">
        <f>VLOOKUP(B38,LISTA!$A$1:$G$249,3,0)</f>
        <v>-</v>
      </c>
      <c r="D39" s="83"/>
      <c r="G39" s="82"/>
      <c r="H39" s="84"/>
      <c r="I39" s="83"/>
      <c r="J39" s="241"/>
      <c r="K39" s="241"/>
      <c r="L39" s="82"/>
      <c r="M39" s="83"/>
      <c r="N39" s="83"/>
      <c r="O39" s="256"/>
      <c r="P39" s="256"/>
      <c r="Q39" s="82"/>
      <c r="R39" s="83"/>
      <c r="S39" s="83"/>
      <c r="T39" s="256"/>
      <c r="U39" s="256"/>
      <c r="V39" s="256"/>
      <c r="W39" s="256"/>
      <c r="X39" s="82"/>
      <c r="Y39" s="83"/>
    </row>
    <row r="40" spans="1:28" s="81" customFormat="1" ht="27.95" customHeight="1">
      <c r="A40" s="85"/>
      <c r="B40" s="82"/>
      <c r="C40" s="86"/>
      <c r="D40" s="83"/>
      <c r="G40" s="82"/>
      <c r="H40" s="85"/>
      <c r="I40" s="242" t="s">
        <v>0</v>
      </c>
      <c r="J40" s="242"/>
      <c r="K40" s="87">
        <v>11</v>
      </c>
      <c r="L40" s="132">
        <f>IF(AND(I20=1,I28=0),IF(I20=1,G36,G44),IF(I20=0,G44,$A$4))</f>
        <v>0</v>
      </c>
      <c r="M40" s="130">
        <f>IF(AND(I36=1,I44=0),IF(I36=1,H36,H44),IF(I36=0,H44,$A$4))</f>
        <v>0</v>
      </c>
      <c r="N40" s="80"/>
      <c r="Q40" s="82"/>
      <c r="R40" s="83"/>
      <c r="S40" s="83"/>
      <c r="T40" s="256"/>
      <c r="U40" s="256"/>
      <c r="V40" s="256"/>
      <c r="W40" s="256"/>
      <c r="X40" s="82"/>
      <c r="Y40" s="83"/>
    </row>
    <row r="41" spans="1:28" s="81" customFormat="1" ht="27.95" customHeight="1">
      <c r="A41" s="85"/>
      <c r="B41" s="82"/>
      <c r="C41" s="86"/>
      <c r="D41" s="83"/>
      <c r="G41" s="82"/>
      <c r="H41" s="85"/>
      <c r="I41" s="83"/>
      <c r="J41" s="256"/>
      <c r="K41" s="256"/>
      <c r="L41" s="82"/>
      <c r="M41" s="130">
        <f>IF(AND(I36=1,I44=0),IF(I36=1,H37,H45),IF(I36=0,H45,$A$4))</f>
        <v>0</v>
      </c>
      <c r="N41" s="83"/>
      <c r="O41" s="241"/>
      <c r="P41" s="241"/>
      <c r="Q41" s="82"/>
      <c r="R41" s="83"/>
      <c r="S41" s="83"/>
      <c r="T41" s="256"/>
      <c r="U41" s="256"/>
      <c r="V41" s="256"/>
      <c r="W41" s="256"/>
      <c r="X41" s="82"/>
      <c r="Y41" s="83"/>
    </row>
    <row r="42" spans="1:28" s="81" customFormat="1" ht="27.95" customHeight="1">
      <c r="A42" s="78"/>
      <c r="B42" s="79"/>
      <c r="C42" s="130" t="str">
        <f>VLOOKUP(B42,LISTA!$A$1:$G$249,2,0)</f>
        <v>-</v>
      </c>
      <c r="D42" s="80">
        <v>0</v>
      </c>
      <c r="G42" s="82"/>
      <c r="I42" s="83"/>
      <c r="J42" s="256"/>
      <c r="K42" s="256"/>
      <c r="L42" s="82"/>
      <c r="M42" s="83"/>
      <c r="N42" s="83"/>
      <c r="O42" s="241"/>
      <c r="P42" s="241"/>
      <c r="Q42" s="82"/>
      <c r="R42" s="83"/>
      <c r="S42" s="83"/>
      <c r="T42" s="256"/>
      <c r="U42" s="256"/>
      <c r="V42" s="256"/>
      <c r="W42" s="256"/>
      <c r="X42" s="82"/>
      <c r="Y42" s="83"/>
    </row>
    <row r="43" spans="1:28" s="81" customFormat="1" ht="27.95" customHeight="1">
      <c r="A43" s="84"/>
      <c r="B43" s="82"/>
      <c r="C43" s="130" t="str">
        <f>VLOOKUP(B42,LISTA!$A$1:$G$249,3,0)</f>
        <v>-</v>
      </c>
      <c r="D43" s="83"/>
      <c r="E43" s="241"/>
      <c r="F43" s="241"/>
      <c r="G43" s="82"/>
      <c r="I43" s="83"/>
      <c r="J43" s="256"/>
      <c r="K43" s="256"/>
      <c r="L43" s="82"/>
      <c r="M43" s="83"/>
      <c r="N43" s="83"/>
      <c r="O43" s="241"/>
      <c r="P43" s="241"/>
      <c r="Q43" s="82"/>
      <c r="R43" s="83"/>
      <c r="S43" s="83"/>
      <c r="T43" s="256"/>
      <c r="U43" s="256"/>
      <c r="V43" s="256"/>
      <c r="W43" s="256"/>
      <c r="X43" s="82"/>
      <c r="Y43" s="83"/>
    </row>
    <row r="44" spans="1:28" s="81" customFormat="1" ht="27.95" customHeight="1">
      <c r="A44" s="261"/>
      <c r="B44" s="82"/>
      <c r="C44" s="86"/>
      <c r="D44" s="242" t="s">
        <v>0</v>
      </c>
      <c r="E44" s="242"/>
      <c r="F44" s="87"/>
      <c r="G44" s="132">
        <f>IF(AND(D2=1,D6=0),IF(D2=1,B42,B46),IF(D2=0,B46,$A$4))</f>
        <v>0</v>
      </c>
      <c r="H44" s="130" t="str">
        <f>IF(AND(D42=1,D46=0),IF(D42=1,C42,C46),IF(D42=0,C46,$A$4))</f>
        <v>MARUSZCZYK ROBERT</v>
      </c>
      <c r="I44" s="80" t="s">
        <v>22</v>
      </c>
      <c r="L44" s="82"/>
      <c r="M44" s="83"/>
      <c r="N44" s="83"/>
      <c r="O44" s="241"/>
      <c r="P44" s="241"/>
      <c r="Q44" s="82"/>
      <c r="R44" s="83"/>
      <c r="S44" s="83"/>
      <c r="T44" s="256"/>
      <c r="U44" s="256"/>
      <c r="V44" s="256"/>
      <c r="W44" s="256"/>
      <c r="X44" s="82"/>
      <c r="Y44" s="83"/>
    </row>
    <row r="45" spans="1:28" s="81" customFormat="1" ht="27.95" customHeight="1">
      <c r="A45" s="261"/>
      <c r="B45" s="82"/>
      <c r="C45" s="86"/>
      <c r="D45" s="83"/>
      <c r="E45" s="256"/>
      <c r="F45" s="256"/>
      <c r="G45" s="82"/>
      <c r="H45" s="130" t="str">
        <f>IF(AND(D42=1,D46=0),IF(D42=1,C43,C47),IF(D42=0,C47,$A$4))</f>
        <v>ŚLĄSKI KLUB KARATE I KICK-BOXINGU LUBSZA</v>
      </c>
      <c r="I45" s="83"/>
      <c r="L45" s="82"/>
      <c r="M45" s="83"/>
      <c r="N45" s="83"/>
      <c r="O45" s="241"/>
      <c r="P45" s="241"/>
      <c r="Q45" s="82"/>
      <c r="R45" s="83"/>
      <c r="S45" s="83"/>
      <c r="T45" s="256"/>
      <c r="U45" s="256"/>
      <c r="V45" s="256"/>
      <c r="W45" s="256"/>
      <c r="X45" s="82"/>
      <c r="Y45" s="83"/>
    </row>
    <row r="46" spans="1:28" s="81" customFormat="1" ht="27.95" customHeight="1">
      <c r="A46" s="78"/>
      <c r="B46" s="79">
        <v>101</v>
      </c>
      <c r="C46" s="130" t="str">
        <f>VLOOKUP(B46,LISTA!$A$1:$G$249,2,0)</f>
        <v>MARUSZCZYK ROBERT</v>
      </c>
      <c r="D46" s="80">
        <v>1</v>
      </c>
      <c r="G46" s="82"/>
      <c r="I46" s="83"/>
      <c r="L46" s="82"/>
      <c r="M46" s="83"/>
      <c r="N46" s="83"/>
      <c r="O46" s="241"/>
      <c r="P46" s="241"/>
      <c r="Q46" s="82"/>
      <c r="R46" s="83"/>
      <c r="S46" s="83"/>
      <c r="T46" s="256"/>
      <c r="U46" s="256"/>
      <c r="V46" s="256"/>
      <c r="W46" s="256"/>
      <c r="X46" s="82"/>
      <c r="Y46" s="83"/>
    </row>
    <row r="47" spans="1:28" s="81" customFormat="1" ht="27.95" customHeight="1">
      <c r="A47" s="84"/>
      <c r="B47" s="82"/>
      <c r="C47" s="130" t="str">
        <f>VLOOKUP(B46,LISTA!$A$1:$G$249,3,0)</f>
        <v>ŚLĄSKI KLUB KARATE I KICK-BOXINGU LUBSZA</v>
      </c>
      <c r="D47" s="83"/>
      <c r="G47" s="82"/>
      <c r="I47" s="83"/>
      <c r="L47" s="82"/>
      <c r="N47" s="83"/>
      <c r="O47" s="241"/>
      <c r="P47" s="241"/>
      <c r="Q47" s="82"/>
      <c r="R47" s="83"/>
      <c r="S47" s="83"/>
      <c r="T47" s="256"/>
      <c r="U47" s="256"/>
      <c r="V47" s="256"/>
      <c r="W47" s="256"/>
      <c r="X47" s="82"/>
      <c r="Y47" s="83"/>
    </row>
    <row r="48" spans="1:28" s="81" customFormat="1" ht="27.95" customHeight="1">
      <c r="A48" s="85"/>
      <c r="B48" s="82"/>
      <c r="C48" s="86"/>
      <c r="D48" s="83"/>
      <c r="G48" s="82"/>
      <c r="I48" s="83"/>
      <c r="L48" s="82"/>
      <c r="N48" s="242" t="s">
        <v>0</v>
      </c>
      <c r="O48" s="242"/>
      <c r="P48" s="87">
        <v>29</v>
      </c>
      <c r="Q48" s="132">
        <f>IF(AND(N40=1,N56=0),IF(N40=1,L40,L56),IF(N40=0,L56,$A$4))</f>
        <v>0</v>
      </c>
      <c r="R48" s="130">
        <f>IF(AND(N40=1,N56=0),IF(N40=1,M40,M56),IF(N40=0,M56,$A$4))</f>
        <v>0</v>
      </c>
      <c r="S48" s="80"/>
      <c r="X48" s="265"/>
      <c r="Y48" s="265"/>
      <c r="Z48" s="265"/>
    </row>
    <row r="49" spans="1:27" s="81" customFormat="1" ht="27.95" customHeight="1">
      <c r="A49" s="85"/>
      <c r="B49" s="82"/>
      <c r="C49" s="86"/>
      <c r="D49" s="83"/>
      <c r="G49" s="82"/>
      <c r="I49" s="83"/>
      <c r="L49" s="82"/>
      <c r="N49" s="83"/>
      <c r="O49" s="256"/>
      <c r="P49" s="256"/>
      <c r="Q49" s="82"/>
      <c r="R49" s="130">
        <f>IF(AND(N40=1,N56=0),IF(N40=1,M41,M57),IF(N40=0,M57,$A$4))</f>
        <v>0</v>
      </c>
      <c r="S49" s="83"/>
      <c r="W49" s="113"/>
      <c r="X49" s="114"/>
      <c r="Y49" s="115"/>
      <c r="Z49" s="115" t="s">
        <v>10</v>
      </c>
      <c r="AA49" s="83"/>
    </row>
    <row r="50" spans="1:27" s="81" customFormat="1" ht="27.95" customHeight="1">
      <c r="A50" s="78"/>
      <c r="B50" s="79">
        <v>68</v>
      </c>
      <c r="C50" s="130" t="str">
        <f>VLOOKUP(B50,LISTA!$A$1:$G$249,2,0)</f>
        <v>SZCZEPAŃSKI GABRIEL</v>
      </c>
      <c r="D50" s="80">
        <v>1</v>
      </c>
      <c r="G50" s="82"/>
      <c r="I50" s="83"/>
      <c r="L50" s="82"/>
      <c r="M50" s="83"/>
      <c r="N50" s="83"/>
      <c r="O50" s="256"/>
      <c r="P50" s="256"/>
      <c r="Q50" s="82"/>
      <c r="R50" s="83"/>
      <c r="S50" s="83"/>
      <c r="W50" s="266" t="s">
        <v>2</v>
      </c>
      <c r="X50" s="113">
        <f>X32</f>
        <v>0</v>
      </c>
      <c r="Y50" s="113">
        <f>Y32</f>
        <v>0</v>
      </c>
      <c r="Z50" s="113">
        <v>4</v>
      </c>
      <c r="AA50" s="83"/>
    </row>
    <row r="51" spans="1:27" s="81" customFormat="1" ht="27.95" customHeight="1">
      <c r="A51" s="84"/>
      <c r="B51" s="82"/>
      <c r="C51" s="130" t="str">
        <f>VLOOKUP(B50,LISTA!$A$1:$G$249,3,0)</f>
        <v>LEGNICKI KLUB KARATE SHINKYOKUSHIN</v>
      </c>
      <c r="D51" s="83"/>
      <c r="E51" s="241"/>
      <c r="F51" s="241"/>
      <c r="G51" s="138"/>
      <c r="I51" s="83"/>
      <c r="L51" s="82"/>
      <c r="M51" s="83"/>
      <c r="N51" s="83"/>
      <c r="O51" s="256"/>
      <c r="P51" s="256"/>
      <c r="Q51" s="82"/>
      <c r="R51" s="83"/>
      <c r="S51" s="83"/>
      <c r="W51" s="266"/>
      <c r="X51" s="113"/>
      <c r="Y51" s="113">
        <f>Y33</f>
        <v>0</v>
      </c>
      <c r="Z51" s="113"/>
      <c r="AA51" s="83"/>
    </row>
    <row r="52" spans="1:27" s="81" customFormat="1" ht="27.95" customHeight="1">
      <c r="A52" s="261"/>
      <c r="B52" s="82"/>
      <c r="C52" s="86"/>
      <c r="D52" s="242" t="s">
        <v>0</v>
      </c>
      <c r="E52" s="242"/>
      <c r="F52" s="87"/>
      <c r="G52" s="132">
        <f>IF(AND(D2=1,D6=0),IF(D2=1,B50,B54),IF(D2=0,B54,$A$4))</f>
        <v>68</v>
      </c>
      <c r="H52" s="130" t="str">
        <f>IF(AND(D50=1,D54=0),IF(D50=1,C50,C54),IF(D50=0,C54,$A$4))</f>
        <v>SZCZEPAŃSKI GABRIEL</v>
      </c>
      <c r="I52" s="80" t="s">
        <v>22</v>
      </c>
      <c r="L52" s="82"/>
      <c r="M52" s="83"/>
      <c r="N52" s="83"/>
      <c r="O52" s="256"/>
      <c r="P52" s="256"/>
      <c r="Q52" s="82"/>
      <c r="R52" s="83"/>
      <c r="S52" s="83"/>
      <c r="W52" s="266" t="s">
        <v>3</v>
      </c>
      <c r="X52" s="116">
        <f>IF(S16=0,Q16,Q48)</f>
        <v>0</v>
      </c>
      <c r="Y52" s="116">
        <f>IF(S16=0,R16,R48)</f>
        <v>0</v>
      </c>
      <c r="Z52" s="113">
        <v>3</v>
      </c>
      <c r="AA52" s="83"/>
    </row>
    <row r="53" spans="1:27" s="81" customFormat="1" ht="27.95" customHeight="1">
      <c r="A53" s="261"/>
      <c r="B53" s="82"/>
      <c r="C53" s="86"/>
      <c r="D53" s="83"/>
      <c r="E53" s="256"/>
      <c r="F53" s="256"/>
      <c r="G53" s="82"/>
      <c r="H53" s="130" t="str">
        <f>IF(AND(D50=1,D54=0),IF(D50=1,C51,C55),IF(D50=0,C55,$A$4))</f>
        <v>LEGNICKI KLUB KARATE SHINKYOKUSHIN</v>
      </c>
      <c r="I53" s="83"/>
      <c r="J53" s="241"/>
      <c r="K53" s="241"/>
      <c r="L53" s="82"/>
      <c r="M53" s="83"/>
      <c r="N53" s="83"/>
      <c r="O53" s="256"/>
      <c r="P53" s="256"/>
      <c r="Q53" s="82"/>
      <c r="R53" s="83"/>
      <c r="S53" s="83"/>
      <c r="W53" s="266"/>
      <c r="X53" s="113"/>
      <c r="Y53" s="116">
        <f>IF(S16=0,R17,R49)</f>
        <v>0</v>
      </c>
      <c r="Z53" s="113"/>
      <c r="AA53" s="83"/>
    </row>
    <row r="54" spans="1:27" s="81" customFormat="1" ht="27.95" customHeight="1">
      <c r="A54" s="78"/>
      <c r="B54" s="79"/>
      <c r="C54" s="130" t="str">
        <f>VLOOKUP(B54,LISTA!$A$1:$G$249,2,0)</f>
        <v>-</v>
      </c>
      <c r="D54" s="80">
        <v>0</v>
      </c>
      <c r="G54" s="82"/>
      <c r="I54" s="83"/>
      <c r="J54" s="241"/>
      <c r="K54" s="241"/>
      <c r="L54" s="82"/>
      <c r="M54" s="83"/>
      <c r="N54" s="83"/>
      <c r="O54" s="256"/>
      <c r="P54" s="256"/>
      <c r="Q54" s="82"/>
      <c r="R54" s="83"/>
      <c r="S54" s="83"/>
      <c r="W54" s="266" t="s">
        <v>4</v>
      </c>
      <c r="X54" s="116">
        <f>IF(S30=1,Q30,Q34)</f>
        <v>0</v>
      </c>
      <c r="Y54" s="116">
        <f>IF(S30=1,R30,R34)</f>
        <v>0</v>
      </c>
      <c r="Z54" s="113">
        <v>2</v>
      </c>
      <c r="AA54" s="83"/>
    </row>
    <row r="55" spans="1:27" s="81" customFormat="1" ht="27.95" customHeight="1">
      <c r="A55" s="84"/>
      <c r="B55" s="82"/>
      <c r="C55" s="130" t="str">
        <f>VLOOKUP(B54,LISTA!$A$1:$G$249,3,0)</f>
        <v>-</v>
      </c>
      <c r="D55" s="83"/>
      <c r="G55" s="82"/>
      <c r="H55" s="84"/>
      <c r="I55" s="83"/>
      <c r="J55" s="241"/>
      <c r="K55" s="241"/>
      <c r="L55" s="82"/>
      <c r="M55" s="83"/>
      <c r="N55" s="83"/>
      <c r="O55" s="256"/>
      <c r="P55" s="256"/>
      <c r="Q55" s="82"/>
      <c r="R55" s="83"/>
      <c r="S55" s="83"/>
      <c r="W55" s="266"/>
      <c r="X55" s="113"/>
      <c r="Y55" s="116">
        <f>IF(S30=1,R31,R35)</f>
        <v>0</v>
      </c>
      <c r="Z55" s="113"/>
      <c r="AA55" s="83"/>
    </row>
    <row r="56" spans="1:27" s="81" customFormat="1" ht="27.95" customHeight="1">
      <c r="A56" s="85"/>
      <c r="B56" s="82"/>
      <c r="C56" s="86"/>
      <c r="D56" s="83"/>
      <c r="G56" s="82"/>
      <c r="H56" s="85"/>
      <c r="I56" s="242" t="s">
        <v>0</v>
      </c>
      <c r="J56" s="242"/>
      <c r="K56" s="87">
        <v>12</v>
      </c>
      <c r="L56" s="132">
        <f>IF(AND(I20=1,I28=0),IF(I20=1,G52,G60),IF(I20=0,G60,$A$4))</f>
        <v>0</v>
      </c>
      <c r="M56" s="130">
        <f>IF(AND(I52=1,I60=0),IF(I52=1,H52,H60),IF(I52=0,H60,$A$4))</f>
        <v>0</v>
      </c>
      <c r="N56" s="80"/>
      <c r="Q56" s="82"/>
      <c r="R56" s="83"/>
      <c r="S56" s="83"/>
      <c r="W56" s="266" t="s">
        <v>5</v>
      </c>
      <c r="X56" s="116">
        <f>IF(S30=0,Q30,Q34)</f>
        <v>0</v>
      </c>
      <c r="Y56" s="116">
        <f>IF(S30=0,R30,R34)</f>
        <v>0</v>
      </c>
      <c r="Z56" s="113">
        <v>1</v>
      </c>
      <c r="AA56" s="83"/>
    </row>
    <row r="57" spans="1:27" s="81" customFormat="1" ht="27.95" customHeight="1">
      <c r="A57" s="85"/>
      <c r="B57" s="82"/>
      <c r="C57" s="86"/>
      <c r="D57" s="83"/>
      <c r="G57" s="82"/>
      <c r="H57" s="85"/>
      <c r="I57" s="83"/>
      <c r="J57" s="256"/>
      <c r="K57" s="256"/>
      <c r="L57" s="82"/>
      <c r="M57" s="130">
        <f>IF(AND(I52=1,I60=0),IF(I52=1,H53,H61),IF(I52=0,H61,$A$4))</f>
        <v>0</v>
      </c>
      <c r="N57" s="83"/>
      <c r="Q57" s="82"/>
      <c r="R57" s="83"/>
      <c r="S57" s="83"/>
      <c r="W57" s="266"/>
      <c r="X57" s="113"/>
      <c r="Y57" s="116">
        <f>IF(S30=0,R31,R35)</f>
        <v>0</v>
      </c>
      <c r="Z57" s="117"/>
    </row>
    <row r="58" spans="1:27" s="81" customFormat="1" ht="27.95" customHeight="1">
      <c r="A58" s="78"/>
      <c r="B58" s="79"/>
      <c r="C58" s="130" t="str">
        <f>VLOOKUP(B58,LISTA!$A$1:$G$249,2,0)</f>
        <v>-</v>
      </c>
      <c r="D58" s="80">
        <v>0</v>
      </c>
      <c r="G58" s="82"/>
      <c r="I58" s="83"/>
      <c r="J58" s="256"/>
      <c r="K58" s="256"/>
      <c r="L58" s="82"/>
      <c r="M58" s="83"/>
      <c r="N58" s="83"/>
      <c r="Q58" s="82"/>
      <c r="R58" s="83"/>
      <c r="S58" s="83"/>
      <c r="X58" s="82"/>
      <c r="Y58" s="83"/>
    </row>
    <row r="59" spans="1:27" s="81" customFormat="1" ht="27.95" customHeight="1">
      <c r="A59" s="84"/>
      <c r="B59" s="82"/>
      <c r="C59" s="130" t="str">
        <f>VLOOKUP(B58,LISTA!$A$1:$G$249,3,0)</f>
        <v>-</v>
      </c>
      <c r="D59" s="83"/>
      <c r="E59" s="241"/>
      <c r="F59" s="241"/>
      <c r="G59" s="82"/>
      <c r="I59" s="83"/>
      <c r="J59" s="256"/>
      <c r="K59" s="256"/>
      <c r="L59" s="82"/>
      <c r="M59" s="83"/>
      <c r="N59" s="83"/>
      <c r="Q59" s="82"/>
      <c r="R59" s="83"/>
      <c r="S59" s="83"/>
      <c r="X59" s="82"/>
      <c r="Y59" s="83"/>
    </row>
    <row r="60" spans="1:27" s="81" customFormat="1" ht="27.95" customHeight="1">
      <c r="A60" s="261"/>
      <c r="B60" s="82"/>
      <c r="C60" s="86"/>
      <c r="D60" s="242" t="s">
        <v>0</v>
      </c>
      <c r="E60" s="242"/>
      <c r="F60" s="87"/>
      <c r="G60" s="132">
        <f>IF(AND(D2=1,D6=0),IF(D2=1,B58,B62),IF(D2=0,B62,$A$4))</f>
        <v>0</v>
      </c>
      <c r="H60" s="130" t="str">
        <f>IF(AND(D58=1,D62=0),IF(D58=1,C58,C62),IF(D58=0,C62,$A$4))</f>
        <v>WARSZCZUK BARTOSZ</v>
      </c>
      <c r="I60" s="80" t="s">
        <v>22</v>
      </c>
      <c r="L60" s="82"/>
      <c r="M60" s="83"/>
      <c r="N60" s="83"/>
      <c r="Q60" s="82"/>
      <c r="R60" s="83"/>
      <c r="S60" s="83"/>
      <c r="X60" s="82"/>
      <c r="Y60" s="83"/>
    </row>
    <row r="61" spans="1:27" s="81" customFormat="1" ht="27.95" customHeight="1">
      <c r="A61" s="261"/>
      <c r="B61" s="82"/>
      <c r="C61" s="86"/>
      <c r="D61" s="83"/>
      <c r="E61" s="256"/>
      <c r="F61" s="256"/>
      <c r="G61" s="82"/>
      <c r="H61" s="130" t="str">
        <f>IF(AND(D58=1,D62=0),IF(D58=1,C59,C63),IF(D58=0,C63,$A$4))</f>
        <v>GŁUSZYCKI KLUB KARATE KYOKUSHIN</v>
      </c>
      <c r="I61" s="83"/>
      <c r="L61" s="82"/>
      <c r="M61" s="83"/>
      <c r="N61" s="83"/>
      <c r="Q61" s="82"/>
      <c r="R61" s="83"/>
      <c r="S61" s="83"/>
      <c r="X61" s="82"/>
      <c r="Y61" s="83"/>
    </row>
    <row r="62" spans="1:27" s="81" customFormat="1" ht="27.95" customHeight="1">
      <c r="A62" s="78"/>
      <c r="B62" s="79">
        <v>15</v>
      </c>
      <c r="C62" s="130" t="str">
        <f>VLOOKUP(B62,LISTA!$A$1:$G$249,2,0)</f>
        <v>WARSZCZUK BARTOSZ</v>
      </c>
      <c r="D62" s="80">
        <v>1</v>
      </c>
      <c r="G62" s="82"/>
      <c r="I62" s="83"/>
      <c r="L62" s="82"/>
      <c r="M62" s="83"/>
      <c r="N62" s="83"/>
      <c r="Q62" s="82"/>
      <c r="R62" s="83"/>
      <c r="S62" s="83"/>
      <c r="X62" s="82"/>
      <c r="Y62" s="83"/>
    </row>
    <row r="63" spans="1:27" s="81" customFormat="1" ht="27.95" customHeight="1">
      <c r="A63" s="84"/>
      <c r="B63" s="83"/>
      <c r="C63" s="130" t="str">
        <f>VLOOKUP(B62,LISTA!$A$1:$G$249,3,0)</f>
        <v>GŁUSZYCKI KLUB KARATE KYOKUSHIN</v>
      </c>
      <c r="D63" s="83"/>
      <c r="G63" s="82"/>
      <c r="I63" s="83"/>
      <c r="L63" s="82"/>
      <c r="M63" s="83"/>
      <c r="N63" s="83"/>
      <c r="Q63" s="82"/>
      <c r="R63" s="83"/>
      <c r="S63" s="83"/>
      <c r="X63" s="82"/>
      <c r="Y63" s="83"/>
    </row>
    <row r="64" spans="1:27" s="81" customFormat="1" ht="27.95" customHeight="1">
      <c r="A64" s="85"/>
      <c r="B64" s="83"/>
      <c r="C64" s="86"/>
      <c r="D64" s="83"/>
      <c r="G64" s="82"/>
      <c r="I64" s="83"/>
      <c r="L64" s="82"/>
      <c r="M64" s="83"/>
      <c r="N64" s="83"/>
      <c r="Q64" s="82"/>
      <c r="R64" s="83"/>
      <c r="S64" s="83"/>
      <c r="X64" s="82"/>
      <c r="Y64" s="83"/>
    </row>
    <row r="65" spans="1:26" s="123" customFormat="1" ht="30">
      <c r="A65" s="118"/>
      <c r="B65" s="119"/>
      <c r="C65" s="120"/>
      <c r="D65" s="119"/>
      <c r="E65" s="121"/>
      <c r="F65" s="121"/>
      <c r="G65" s="122"/>
      <c r="H65" s="121"/>
      <c r="I65" s="119"/>
      <c r="J65" s="121"/>
      <c r="K65" s="121"/>
      <c r="L65" s="122"/>
      <c r="M65" s="119"/>
      <c r="N65" s="119"/>
      <c r="O65" s="121"/>
      <c r="P65" s="121"/>
      <c r="Q65" s="122"/>
      <c r="R65" s="119"/>
      <c r="S65" s="119"/>
      <c r="T65" s="121"/>
      <c r="U65" s="121"/>
      <c r="V65" s="121"/>
      <c r="W65" s="121"/>
      <c r="X65" s="122"/>
      <c r="Y65" s="119"/>
      <c r="Z65" s="121"/>
    </row>
  </sheetData>
  <mergeCells count="69">
    <mergeCell ref="A60:A61"/>
    <mergeCell ref="D60:E60"/>
    <mergeCell ref="E61:F61"/>
    <mergeCell ref="R3:R4"/>
    <mergeCell ref="S3:W4"/>
    <mergeCell ref="W52:W53"/>
    <mergeCell ref="E53:F53"/>
    <mergeCell ref="J53:K55"/>
    <mergeCell ref="W54:W55"/>
    <mergeCell ref="I56:J56"/>
    <mergeCell ref="W56:W57"/>
    <mergeCell ref="J57:K59"/>
    <mergeCell ref="E59:F59"/>
    <mergeCell ref="A44:A45"/>
    <mergeCell ref="D44:E44"/>
    <mergeCell ref="E45:F45"/>
    <mergeCell ref="N48:O48"/>
    <mergeCell ref="X48:Z48"/>
    <mergeCell ref="O49:P55"/>
    <mergeCell ref="W50:W51"/>
    <mergeCell ref="E51:F51"/>
    <mergeCell ref="A52:A53"/>
    <mergeCell ref="D52:E52"/>
    <mergeCell ref="E37:F37"/>
    <mergeCell ref="J37:K39"/>
    <mergeCell ref="I40:J40"/>
    <mergeCell ref="J41:K43"/>
    <mergeCell ref="Z32:AB33"/>
    <mergeCell ref="T33:W47"/>
    <mergeCell ref="E35:F35"/>
    <mergeCell ref="O35:P39"/>
    <mergeCell ref="A36:A37"/>
    <mergeCell ref="D36:E36"/>
    <mergeCell ref="O41:P47"/>
    <mergeCell ref="E43:F43"/>
    <mergeCell ref="T17:W31"/>
    <mergeCell ref="E19:F19"/>
    <mergeCell ref="A20:A21"/>
    <mergeCell ref="D20:E20"/>
    <mergeCell ref="E21:F21"/>
    <mergeCell ref="J21:K23"/>
    <mergeCell ref="I24:J24"/>
    <mergeCell ref="J25:K27"/>
    <mergeCell ref="O25:P29"/>
    <mergeCell ref="E27:F27"/>
    <mergeCell ref="O17:P23"/>
    <mergeCell ref="A28:A29"/>
    <mergeCell ref="D28:E28"/>
    <mergeCell ref="Q28:S28"/>
    <mergeCell ref="E29:F29"/>
    <mergeCell ref="E11:F11"/>
    <mergeCell ref="A12:A13"/>
    <mergeCell ref="D12:E12"/>
    <mergeCell ref="E13:F13"/>
    <mergeCell ref="N16:O16"/>
    <mergeCell ref="I8:J8"/>
    <mergeCell ref="R8:U8"/>
    <mergeCell ref="V8:W8"/>
    <mergeCell ref="J9:K11"/>
    <mergeCell ref="O9:P15"/>
    <mergeCell ref="R10:W11"/>
    <mergeCell ref="B1:H1"/>
    <mergeCell ref="I1:Y1"/>
    <mergeCell ref="E3:F3"/>
    <mergeCell ref="D4:E4"/>
    <mergeCell ref="E5:F5"/>
    <mergeCell ref="J5:K7"/>
    <mergeCell ref="R6:U6"/>
    <mergeCell ref="V6:W6"/>
  </mergeCells>
  <dataValidations count="2">
    <dataValidation type="list" allowBlank="1" sqref="B2">
      <formula1>#REF!</formula1>
    </dataValidation>
    <dataValidation type="list" allowBlank="1" sqref="B34 B30 B26 B22 B18 B14 B10 B6 B62 B58 B54 B50 B46 B42 B38">
      <formula1>#REF!</formula1>
    </dataValidation>
  </dataValidations>
  <printOptions horizontalCentered="1" verticalCentered="1"/>
  <pageMargins left="0.25" right="0.25" top="0.75" bottom="0.75" header="0.3" footer="0.3"/>
  <pageSetup paperSize="180" scale="37" pageOrder="overThenDown" orientation="landscape" horizontalDpi="4294967293" verticalDpi="4294967293"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MJ65"/>
  <sheetViews>
    <sheetView topLeftCell="A4" zoomScale="40" zoomScaleNormal="40" workbookViewId="0">
      <selection activeCell="F20" sqref="F20"/>
    </sheetView>
  </sheetViews>
  <sheetFormatPr defaultRowHeight="26.25"/>
  <cols>
    <col min="1" max="1" width="2.625" style="124" customWidth="1"/>
    <col min="2" max="2" width="9.25" style="125" customWidth="1"/>
    <col min="3" max="3" width="55.625" style="126" customWidth="1"/>
    <col min="4" max="4" width="6.625" style="125" customWidth="1"/>
    <col min="5" max="5" width="13.875" style="123" customWidth="1"/>
    <col min="6" max="6" width="10.75" style="123" customWidth="1"/>
    <col min="7" max="7" width="9.25" style="127" customWidth="1"/>
    <col min="8" max="8" width="56.375" style="123" customWidth="1"/>
    <col min="9" max="9" width="6.625" style="125" customWidth="1"/>
    <col min="10" max="10" width="13.875" style="123" customWidth="1"/>
    <col min="11" max="11" width="10.75" style="123" customWidth="1"/>
    <col min="12" max="12" width="9.25" style="127" customWidth="1"/>
    <col min="13" max="13" width="55.25" style="125" customWidth="1"/>
    <col min="14" max="14" width="6.625" style="125" customWidth="1"/>
    <col min="15" max="15" width="14" style="123" customWidth="1"/>
    <col min="16" max="16" width="10.75" style="123" customWidth="1"/>
    <col min="17" max="17" width="9.25" style="127" customWidth="1"/>
    <col min="18" max="18" width="56" style="125" customWidth="1"/>
    <col min="19" max="19" width="10.25" style="125" customWidth="1"/>
    <col min="20" max="20" width="10.75" style="123" customWidth="1"/>
    <col min="21" max="21" width="7.25" style="123" customWidth="1"/>
    <col min="22" max="22" width="3.75" style="123" customWidth="1"/>
    <col min="23" max="23" width="24.25" style="123" customWidth="1"/>
    <col min="24" max="24" width="15" style="127" customWidth="1"/>
    <col min="25" max="25" width="56.625" style="125" customWidth="1"/>
    <col min="26" max="26" width="23.625" style="123" customWidth="1"/>
    <col min="27" max="1024" width="10.75" style="123" customWidth="1"/>
    <col min="1025" max="1025" width="9" style="128" customWidth="1"/>
    <col min="1026" max="16384" width="9" style="128"/>
  </cols>
  <sheetData>
    <row r="1" spans="1:25" s="77" customFormat="1" ht="45" customHeight="1">
      <c r="A1" s="76"/>
      <c r="B1" s="240" t="s">
        <v>257</v>
      </c>
      <c r="C1" s="240"/>
      <c r="D1" s="240"/>
      <c r="E1" s="240"/>
      <c r="F1" s="240"/>
      <c r="G1" s="240"/>
      <c r="H1" s="240"/>
      <c r="I1" s="243" t="str">
        <f ca="1">MID(CELL("nazwa_pliku",A1),FIND("]",CELL("nazwa_pliku",A1),1)+1,100)</f>
        <v>ROCZNIK 2001-2002 -75KG CH</v>
      </c>
      <c r="J1" s="243"/>
      <c r="K1" s="243"/>
      <c r="L1" s="243"/>
      <c r="M1" s="243"/>
      <c r="N1" s="243"/>
      <c r="O1" s="243"/>
      <c r="P1" s="243"/>
      <c r="Q1" s="243"/>
      <c r="R1" s="243"/>
      <c r="S1" s="243"/>
      <c r="T1" s="243"/>
      <c r="U1" s="243"/>
      <c r="V1" s="243"/>
      <c r="W1" s="243"/>
      <c r="X1" s="243"/>
      <c r="Y1" s="243"/>
    </row>
    <row r="2" spans="1:25" s="81" customFormat="1" ht="27.95" customHeight="1">
      <c r="A2" s="78"/>
      <c r="B2" s="79">
        <v>13</v>
      </c>
      <c r="C2" s="130" t="str">
        <f>VLOOKUP(B2,LISTA!A1:G249,2,0)</f>
        <v>PAŁKA CYPRIAN</v>
      </c>
      <c r="D2" s="80">
        <v>1</v>
      </c>
      <c r="G2" s="82"/>
      <c r="I2" s="83"/>
      <c r="L2" s="82"/>
      <c r="M2" s="83"/>
      <c r="N2" s="83"/>
      <c r="Q2" s="82"/>
      <c r="R2" s="83"/>
      <c r="S2" s="83"/>
      <c r="X2" s="82"/>
      <c r="Y2" s="83"/>
    </row>
    <row r="3" spans="1:25" s="81" customFormat="1" ht="27.95" customHeight="1">
      <c r="A3" s="84"/>
      <c r="B3" s="82"/>
      <c r="C3" s="131" t="str">
        <f>VLOOKUP(B2,LISTA!$A$1:$G$249,3,0)</f>
        <v>KLUB KARATE KYOKUSHIN KALISZ POMORSKI</v>
      </c>
      <c r="D3" s="83"/>
      <c r="E3" s="241"/>
      <c r="F3" s="241"/>
      <c r="G3" s="82"/>
      <c r="I3" s="83"/>
      <c r="L3" s="82"/>
      <c r="M3" s="83"/>
      <c r="N3" s="83"/>
      <c r="Q3" s="82"/>
      <c r="R3" s="244" t="s">
        <v>260</v>
      </c>
      <c r="S3" s="246" t="s">
        <v>281</v>
      </c>
      <c r="T3" s="246"/>
      <c r="U3" s="246"/>
      <c r="V3" s="246"/>
      <c r="W3" s="247"/>
      <c r="X3" s="82"/>
      <c r="Y3" s="83"/>
    </row>
    <row r="4" spans="1:25" s="81" customFormat="1" ht="27.95" customHeight="1">
      <c r="A4" s="85"/>
      <c r="B4" s="82"/>
      <c r="C4" s="86"/>
      <c r="D4" s="242" t="s">
        <v>0</v>
      </c>
      <c r="E4" s="242"/>
      <c r="F4" s="87"/>
      <c r="G4" s="132">
        <f>IF(AND(D2=1,D6=0),IF(D2=1,B2,B6),IF(D2=0,B6,$A$4))</f>
        <v>13</v>
      </c>
      <c r="H4" s="130" t="str">
        <f>IF(AND(D2=1,D6=0),IF(D2=1,C2,C6),IF(D2=0,C6,$A$4))</f>
        <v>PAŁKA CYPRIAN</v>
      </c>
      <c r="I4" s="80" t="s">
        <v>22</v>
      </c>
      <c r="L4" s="82"/>
      <c r="M4" s="83"/>
      <c r="N4" s="83"/>
      <c r="Q4" s="82"/>
      <c r="R4" s="245"/>
      <c r="S4" s="248"/>
      <c r="T4" s="248"/>
      <c r="U4" s="248"/>
      <c r="V4" s="248"/>
      <c r="W4" s="249"/>
      <c r="X4" s="82"/>
      <c r="Y4" s="83"/>
    </row>
    <row r="5" spans="1:25" s="81" customFormat="1" ht="27.95" customHeight="1">
      <c r="A5" s="85"/>
      <c r="B5" s="82"/>
      <c r="C5" s="86"/>
      <c r="D5" s="83"/>
      <c r="E5" s="256"/>
      <c r="F5" s="256"/>
      <c r="G5" s="82"/>
      <c r="H5" s="130" t="str">
        <f>IF(AND(D2=1,D6=0),IF(D2=1,C3,C7),IF(D2=0,C7,$A$4))</f>
        <v>KLUB KARATE KYOKUSHIN KALISZ POMORSKI</v>
      </c>
      <c r="I5" s="83"/>
      <c r="J5" s="241"/>
      <c r="K5" s="241"/>
      <c r="L5" s="82"/>
      <c r="M5" s="83"/>
      <c r="N5" s="83"/>
      <c r="Q5" s="82"/>
      <c r="R5" s="88"/>
      <c r="S5" s="89"/>
      <c r="T5" s="89"/>
      <c r="U5" s="90"/>
      <c r="V5" s="91"/>
      <c r="W5" s="92"/>
      <c r="X5" s="82"/>
      <c r="Y5" s="83"/>
    </row>
    <row r="6" spans="1:25" s="81" customFormat="1" ht="27.95" customHeight="1">
      <c r="A6" s="78"/>
      <c r="B6" s="79">
        <v>0</v>
      </c>
      <c r="C6" s="130" t="str">
        <f>VLOOKUP(B6,LISTA!$A$1:$G$249,2,0)</f>
        <v>-</v>
      </c>
      <c r="D6" s="80">
        <v>0</v>
      </c>
      <c r="G6" s="82"/>
      <c r="I6" s="83"/>
      <c r="J6" s="241"/>
      <c r="K6" s="241"/>
      <c r="L6" s="82"/>
      <c r="M6" s="83"/>
      <c r="N6" s="83"/>
      <c r="Q6" s="82"/>
      <c r="R6" s="257" t="s">
        <v>27</v>
      </c>
      <c r="S6" s="258"/>
      <c r="T6" s="258"/>
      <c r="U6" s="258"/>
      <c r="V6" s="259" t="s">
        <v>254</v>
      </c>
      <c r="W6" s="260"/>
      <c r="X6" s="82"/>
      <c r="Y6" s="83"/>
    </row>
    <row r="7" spans="1:25" s="81" customFormat="1" ht="27.95" customHeight="1">
      <c r="A7" s="84"/>
      <c r="B7" s="82"/>
      <c r="C7" s="131" t="str">
        <f>VLOOKUP(B6,LISTA!$A$1:$G$249,3,0)</f>
        <v>-</v>
      </c>
      <c r="D7" s="83"/>
      <c r="G7" s="82"/>
      <c r="H7" s="84"/>
      <c r="I7" s="83"/>
      <c r="J7" s="241"/>
      <c r="K7" s="241"/>
      <c r="L7" s="82"/>
      <c r="M7" s="83"/>
      <c r="N7" s="83"/>
      <c r="Q7" s="82"/>
      <c r="R7" s="93"/>
      <c r="S7" s="94"/>
      <c r="T7" s="94"/>
      <c r="U7" s="95"/>
      <c r="V7" s="96"/>
      <c r="W7" s="97"/>
      <c r="X7" s="82"/>
      <c r="Y7" s="83"/>
    </row>
    <row r="8" spans="1:25" s="81" customFormat="1" ht="27.95" customHeight="1">
      <c r="A8" s="85"/>
      <c r="B8" s="82"/>
      <c r="C8" s="86"/>
      <c r="D8" s="83"/>
      <c r="G8" s="82"/>
      <c r="H8" s="85"/>
      <c r="I8" s="242" t="s">
        <v>0</v>
      </c>
      <c r="J8" s="242"/>
      <c r="K8" s="87">
        <v>18</v>
      </c>
      <c r="L8" s="132">
        <f>IF(AND(I4=1,I12=0),IF(I4=1,G4,G12),IF(I4=0,G12,$A$4))</f>
        <v>0</v>
      </c>
      <c r="M8" s="130">
        <f>IF(AND(I4=1,I12=0),IF(I4=1,H4,H12),IF(I4=0,H12,$A$4))</f>
        <v>0</v>
      </c>
      <c r="N8" s="80"/>
      <c r="Q8" s="82"/>
      <c r="R8" s="257" t="s">
        <v>24</v>
      </c>
      <c r="S8" s="258"/>
      <c r="T8" s="258"/>
      <c r="U8" s="258"/>
      <c r="V8" s="259" t="s">
        <v>253</v>
      </c>
      <c r="W8" s="260"/>
      <c r="X8" s="82"/>
      <c r="Y8" s="83"/>
    </row>
    <row r="9" spans="1:25" s="81" customFormat="1" ht="27.95" customHeight="1">
      <c r="A9" s="85"/>
      <c r="B9" s="82"/>
      <c r="C9" s="86"/>
      <c r="D9" s="83"/>
      <c r="G9" s="82"/>
      <c r="H9" s="85"/>
      <c r="I9" s="83"/>
      <c r="J9" s="256"/>
      <c r="K9" s="256"/>
      <c r="L9" s="82"/>
      <c r="M9" s="130">
        <f>IF(AND(I4=1,I12=0),IF(I4=1,H5,H13),IF(I4=0,H13,$A$4))</f>
        <v>0</v>
      </c>
      <c r="N9" s="83"/>
      <c r="O9" s="241"/>
      <c r="P9" s="241"/>
      <c r="Q9" s="82"/>
      <c r="R9" s="93"/>
      <c r="S9" s="94"/>
      <c r="T9" s="94"/>
      <c r="U9" s="95"/>
      <c r="V9" s="96"/>
      <c r="W9" s="97"/>
      <c r="X9" s="82"/>
      <c r="Y9" s="83"/>
    </row>
    <row r="10" spans="1:25" s="81" customFormat="1" ht="27.95" customHeight="1">
      <c r="A10" s="78"/>
      <c r="B10" s="79">
        <v>46</v>
      </c>
      <c r="C10" s="130" t="str">
        <f>VLOOKUP(B10,LISTA!$A$1:$G$249,2,0)</f>
        <v>DEREJCZYK KONRAD</v>
      </c>
      <c r="D10" s="80">
        <v>1</v>
      </c>
      <c r="G10" s="82"/>
      <c r="I10" s="83"/>
      <c r="J10" s="256"/>
      <c r="K10" s="256"/>
      <c r="L10" s="82"/>
      <c r="M10" s="83"/>
      <c r="N10" s="83"/>
      <c r="O10" s="241"/>
      <c r="P10" s="241"/>
      <c r="Q10" s="82"/>
      <c r="R10" s="250" t="s">
        <v>252</v>
      </c>
      <c r="S10" s="251"/>
      <c r="T10" s="251"/>
      <c r="U10" s="251"/>
      <c r="V10" s="251"/>
      <c r="W10" s="252"/>
      <c r="X10" s="82"/>
      <c r="Y10" s="83"/>
    </row>
    <row r="11" spans="1:25" s="81" customFormat="1" ht="27.95" customHeight="1">
      <c r="A11" s="84"/>
      <c r="B11" s="82"/>
      <c r="C11" s="131" t="str">
        <f>VLOOKUP(B10,LISTA!$A$1:$G$249,3,0)</f>
        <v>KOSiR KOBIERZYCE</v>
      </c>
      <c r="D11" s="83"/>
      <c r="E11" s="241"/>
      <c r="F11" s="241"/>
      <c r="G11" s="82"/>
      <c r="I11" s="83"/>
      <c r="J11" s="256"/>
      <c r="K11" s="256"/>
      <c r="L11" s="82"/>
      <c r="M11" s="83"/>
      <c r="N11" s="83"/>
      <c r="O11" s="241"/>
      <c r="P11" s="241"/>
      <c r="Q11" s="82"/>
      <c r="R11" s="253"/>
      <c r="S11" s="254"/>
      <c r="T11" s="254"/>
      <c r="U11" s="254"/>
      <c r="V11" s="254"/>
      <c r="W11" s="255"/>
      <c r="X11" s="82"/>
      <c r="Y11" s="83"/>
    </row>
    <row r="12" spans="1:25" s="81" customFormat="1" ht="27.95" customHeight="1">
      <c r="A12" s="261"/>
      <c r="B12" s="82"/>
      <c r="C12" s="86"/>
      <c r="D12" s="242" t="s">
        <v>0</v>
      </c>
      <c r="E12" s="242"/>
      <c r="F12" s="87"/>
      <c r="G12" s="132">
        <f>IF(AND(D2=1,D6=0),IF(D2=1,B10,B14),IF(D2=0,B14,$A$4))</f>
        <v>46</v>
      </c>
      <c r="H12" s="130" t="str">
        <f>IF(AND(D10=1,D14=0),IF(D10=1,C10,C14),IF(D10=0,C14,$A$4))</f>
        <v>DEREJCZYK KONRAD</v>
      </c>
      <c r="I12" s="80" t="s">
        <v>22</v>
      </c>
      <c r="L12" s="82"/>
      <c r="M12" s="83"/>
      <c r="N12" s="83"/>
      <c r="O12" s="241"/>
      <c r="P12" s="241"/>
      <c r="Q12" s="82"/>
      <c r="R12" s="83"/>
      <c r="S12" s="83"/>
      <c r="X12" s="82"/>
      <c r="Y12" s="83"/>
    </row>
    <row r="13" spans="1:25" s="81" customFormat="1" ht="27.95" customHeight="1">
      <c r="A13" s="261"/>
      <c r="B13" s="82"/>
      <c r="C13" s="86"/>
      <c r="D13" s="83"/>
      <c r="E13" s="256"/>
      <c r="F13" s="256"/>
      <c r="G13" s="82"/>
      <c r="H13" s="130" t="str">
        <f>IF(AND(D10=1,D14=0),IF(D10=1,C11,C15),IF(D10=0,C15,$A$4))</f>
        <v>KOSiR KOBIERZYCE</v>
      </c>
      <c r="I13" s="83"/>
      <c r="L13" s="82"/>
      <c r="M13" s="83"/>
      <c r="N13" s="83"/>
      <c r="O13" s="241"/>
      <c r="P13" s="241"/>
      <c r="Q13" s="82"/>
      <c r="R13" s="83"/>
      <c r="S13" s="83"/>
      <c r="X13" s="82"/>
      <c r="Y13" s="83"/>
    </row>
    <row r="14" spans="1:25" s="81" customFormat="1" ht="27.95" customHeight="1">
      <c r="A14" s="78"/>
      <c r="B14" s="79"/>
      <c r="C14" s="130" t="str">
        <f>VLOOKUP(B14,LISTA!$A$1:$G$249,2,0)</f>
        <v>-</v>
      </c>
      <c r="D14" s="80">
        <v>0</v>
      </c>
      <c r="G14" s="82"/>
      <c r="H14" s="139"/>
      <c r="I14" s="83"/>
      <c r="L14" s="82"/>
      <c r="M14" s="83"/>
      <c r="N14" s="83"/>
      <c r="O14" s="241"/>
      <c r="P14" s="241"/>
      <c r="Q14" s="82"/>
      <c r="R14" s="83"/>
      <c r="S14" s="83"/>
      <c r="X14" s="82"/>
      <c r="Y14" s="83"/>
    </row>
    <row r="15" spans="1:25" s="81" customFormat="1" ht="27.95" customHeight="1">
      <c r="A15" s="84"/>
      <c r="B15" s="82"/>
      <c r="C15" s="131" t="str">
        <f>VLOOKUP(B14,LISTA!$A$1:$G$249,3,0)</f>
        <v>-</v>
      </c>
      <c r="D15" s="83"/>
      <c r="G15" s="82"/>
      <c r="I15" s="83"/>
      <c r="L15" s="82"/>
      <c r="M15" s="84"/>
      <c r="N15" s="83"/>
      <c r="O15" s="241"/>
      <c r="P15" s="241"/>
      <c r="Q15" s="82"/>
      <c r="R15" s="83"/>
      <c r="S15" s="83"/>
      <c r="X15" s="82"/>
      <c r="Y15" s="83"/>
    </row>
    <row r="16" spans="1:25" s="81" customFormat="1" ht="27.95" customHeight="1">
      <c r="A16" s="85"/>
      <c r="B16" s="82"/>
      <c r="C16" s="86"/>
      <c r="D16" s="83"/>
      <c r="G16" s="82"/>
      <c r="I16" s="83"/>
      <c r="L16" s="82"/>
      <c r="M16" s="85"/>
      <c r="N16" s="242" t="s">
        <v>0</v>
      </c>
      <c r="O16" s="242"/>
      <c r="P16" s="87">
        <v>30</v>
      </c>
      <c r="Q16" s="132">
        <f>IF(AND(N8=1,N24=0),IF(N8=1,L8,L24),IF(N8=0,L24,$A$4))</f>
        <v>0</v>
      </c>
      <c r="R16" s="130">
        <f>IF(AND(N8=1,N24=0),IF(N8=1,M8,M24),IF(N8=0,M24,$A$4))</f>
        <v>0</v>
      </c>
      <c r="S16" s="80"/>
      <c r="X16" s="82"/>
      <c r="Y16" s="83"/>
    </row>
    <row r="17" spans="1:28" s="81" customFormat="1" ht="27.95" customHeight="1">
      <c r="A17" s="85"/>
      <c r="B17" s="82"/>
      <c r="C17" s="86"/>
      <c r="D17" s="83"/>
      <c r="G17" s="82"/>
      <c r="I17" s="83"/>
      <c r="L17" s="82"/>
      <c r="M17" s="85"/>
      <c r="N17" s="83"/>
      <c r="O17" s="256"/>
      <c r="P17" s="256"/>
      <c r="Q17" s="82"/>
      <c r="R17" s="130">
        <f>IF(AND(N8=1,N24=0),IF(N8=1,M9,M25),IF(N8=0,M25,$A$4))</f>
        <v>0</v>
      </c>
      <c r="S17" s="83"/>
      <c r="T17" s="241"/>
      <c r="U17" s="241"/>
      <c r="V17" s="241"/>
      <c r="W17" s="241"/>
      <c r="X17" s="82"/>
      <c r="Y17" s="83"/>
    </row>
    <row r="18" spans="1:28" s="81" customFormat="1" ht="27.95" customHeight="1">
      <c r="A18" s="78"/>
      <c r="B18" s="79">
        <v>181</v>
      </c>
      <c r="C18" s="130" t="str">
        <f>VLOOKUP(B18,LISTA!$A$1:$G$249,2,0)</f>
        <v>DOMITRZ KACPER</v>
      </c>
      <c r="D18" s="80" t="s">
        <v>47</v>
      </c>
      <c r="G18" s="82"/>
      <c r="I18" s="83"/>
      <c r="L18" s="82"/>
      <c r="M18" s="83"/>
      <c r="N18" s="83"/>
      <c r="O18" s="256"/>
      <c r="P18" s="256"/>
      <c r="Q18" s="82"/>
      <c r="R18" s="83"/>
      <c r="S18" s="83"/>
      <c r="T18" s="241"/>
      <c r="U18" s="241"/>
      <c r="V18" s="241"/>
      <c r="W18" s="241"/>
      <c r="X18" s="82"/>
      <c r="Y18" s="83"/>
    </row>
    <row r="19" spans="1:28" s="81" customFormat="1" ht="27.95" customHeight="1">
      <c r="A19" s="84"/>
      <c r="B19" s="82"/>
      <c r="C19" s="131" t="str">
        <f>VLOOKUP(B18,LISTA!$A$1:$G$249,3,0)</f>
        <v>MIĘDZYZDROJSKI KLUB SPORTOWY BUSHIDO</v>
      </c>
      <c r="D19" s="83"/>
      <c r="E19" s="241"/>
      <c r="F19" s="241"/>
      <c r="G19" s="82"/>
      <c r="I19" s="83"/>
      <c r="L19" s="82"/>
      <c r="M19" s="83"/>
      <c r="N19" s="83"/>
      <c r="O19" s="256"/>
      <c r="P19" s="256"/>
      <c r="Q19" s="82"/>
      <c r="R19" s="83"/>
      <c r="S19" s="83"/>
      <c r="T19" s="241"/>
      <c r="U19" s="241"/>
      <c r="V19" s="241"/>
      <c r="W19" s="241"/>
      <c r="X19" s="82"/>
      <c r="Y19" s="83"/>
    </row>
    <row r="20" spans="1:28" s="81" customFormat="1" ht="27.95" customHeight="1">
      <c r="A20" s="261"/>
      <c r="B20" s="82"/>
      <c r="C20" s="86"/>
      <c r="D20" s="242" t="s">
        <v>0</v>
      </c>
      <c r="E20" s="242"/>
      <c r="F20" s="87" t="s">
        <v>284</v>
      </c>
      <c r="G20" s="132">
        <f>IF(AND(D2=1,D6=0),IF(D2=1,B18,B22),IF(D2=0,B22,$A$4))</f>
        <v>181</v>
      </c>
      <c r="H20" s="130">
        <f>IF(AND(D18=1,D22=0),IF(D18=1,C18,C22),IF(D18=0,C22,$A$4))</f>
        <v>0</v>
      </c>
      <c r="I20" s="80" t="s">
        <v>22</v>
      </c>
      <c r="L20" s="82"/>
      <c r="M20" s="83"/>
      <c r="N20" s="83"/>
      <c r="O20" s="256"/>
      <c r="P20" s="256"/>
      <c r="Q20" s="82"/>
      <c r="R20" s="83"/>
      <c r="S20" s="83"/>
      <c r="T20" s="241"/>
      <c r="U20" s="241"/>
      <c r="V20" s="241"/>
      <c r="W20" s="241"/>
      <c r="X20" s="82"/>
      <c r="Y20" s="83"/>
    </row>
    <row r="21" spans="1:28" s="81" customFormat="1" ht="27.95" customHeight="1">
      <c r="A21" s="261"/>
      <c r="B21" s="82"/>
      <c r="C21" s="86"/>
      <c r="D21" s="83"/>
      <c r="E21" s="256"/>
      <c r="F21" s="256"/>
      <c r="G21" s="82"/>
      <c r="H21" s="130">
        <f>IF(AND(D18=1,D22=0),IF(D18=1,C19,C23),IF(D18=0,C23,$A$4))</f>
        <v>0</v>
      </c>
      <c r="I21" s="83"/>
      <c r="J21" s="241"/>
      <c r="K21" s="241"/>
      <c r="L21" s="82"/>
      <c r="M21" s="83"/>
      <c r="N21" s="83"/>
      <c r="O21" s="256"/>
      <c r="P21" s="256"/>
      <c r="Q21" s="82"/>
      <c r="R21" s="83"/>
      <c r="S21" s="83"/>
      <c r="T21" s="241"/>
      <c r="U21" s="241"/>
      <c r="V21" s="241"/>
      <c r="W21" s="241"/>
      <c r="X21" s="82"/>
      <c r="Y21" s="83"/>
    </row>
    <row r="22" spans="1:28" s="81" customFormat="1" ht="27.95" customHeight="1">
      <c r="A22" s="78"/>
      <c r="B22" s="79">
        <v>66</v>
      </c>
      <c r="C22" s="130" t="str">
        <f>VLOOKUP(B22,LISTA!$A$1:$G$249,2,0)</f>
        <v>WOLSKI RADOSŁAW</v>
      </c>
      <c r="D22" s="80" t="s">
        <v>47</v>
      </c>
      <c r="G22" s="82"/>
      <c r="I22" s="83"/>
      <c r="J22" s="241"/>
      <c r="K22" s="241"/>
      <c r="L22" s="82"/>
      <c r="M22" s="83"/>
      <c r="N22" s="83"/>
      <c r="O22" s="256"/>
      <c r="P22" s="256"/>
      <c r="Q22" s="82"/>
      <c r="R22" s="83"/>
      <c r="S22" s="83"/>
      <c r="T22" s="241"/>
      <c r="U22" s="241"/>
      <c r="V22" s="241"/>
      <c r="W22" s="241"/>
      <c r="X22" s="82"/>
      <c r="Y22" s="83"/>
    </row>
    <row r="23" spans="1:28" s="81" customFormat="1" ht="27.95" customHeight="1">
      <c r="A23" s="84"/>
      <c r="B23" s="82"/>
      <c r="C23" s="131" t="str">
        <f>VLOOKUP(B22,LISTA!$A$1:$G$249,3,0)</f>
        <v>KLUB SZTUK WALK GARYU KROSNO</v>
      </c>
      <c r="D23" s="83"/>
      <c r="G23" s="82"/>
      <c r="H23" s="84"/>
      <c r="I23" s="83"/>
      <c r="J23" s="241"/>
      <c r="K23" s="241"/>
      <c r="L23" s="82"/>
      <c r="M23" s="83"/>
      <c r="N23" s="83"/>
      <c r="O23" s="256"/>
      <c r="P23" s="256"/>
      <c r="Q23" s="82"/>
      <c r="R23" s="83"/>
      <c r="S23" s="83"/>
      <c r="T23" s="241"/>
      <c r="U23" s="241"/>
      <c r="V23" s="241"/>
      <c r="W23" s="241"/>
      <c r="X23" s="82"/>
      <c r="Y23" s="83"/>
    </row>
    <row r="24" spans="1:28" s="81" customFormat="1" ht="27.95" customHeight="1">
      <c r="A24" s="85"/>
      <c r="B24" s="82"/>
      <c r="C24" s="86"/>
      <c r="D24" s="83"/>
      <c r="G24" s="82"/>
      <c r="H24" s="85"/>
      <c r="I24" s="242" t="s">
        <v>0</v>
      </c>
      <c r="J24" s="242"/>
      <c r="K24" s="87">
        <v>19</v>
      </c>
      <c r="L24" s="132">
        <f>IF(AND(I20=1,I28=0),IF(I20=1,G20,G28),IF(I20=0,G28,$A$4))</f>
        <v>0</v>
      </c>
      <c r="M24" s="130">
        <f>IF(AND(I20=1,I28=0),IF(I20=1,H20,H28),IF(I20=0,H28,$A$4))</f>
        <v>0</v>
      </c>
      <c r="N24" s="80"/>
      <c r="Q24" s="82"/>
      <c r="R24" s="83"/>
      <c r="S24" s="83"/>
      <c r="T24" s="241"/>
      <c r="U24" s="241"/>
      <c r="V24" s="241"/>
      <c r="W24" s="241"/>
      <c r="X24" s="82"/>
      <c r="Y24" s="83"/>
    </row>
    <row r="25" spans="1:28" s="81" customFormat="1" ht="27.95" customHeight="1">
      <c r="A25" s="85"/>
      <c r="B25" s="82"/>
      <c r="C25" s="86"/>
      <c r="D25" s="83"/>
      <c r="G25" s="82"/>
      <c r="H25" s="85"/>
      <c r="I25" s="83"/>
      <c r="J25" s="256"/>
      <c r="K25" s="256"/>
      <c r="L25" s="82"/>
      <c r="M25" s="130">
        <f>IF(AND(I20=1,I28=0),IF(I20=1,H21,H29),IF(I20=0,H29,$A$4))</f>
        <v>0</v>
      </c>
      <c r="N25" s="83"/>
      <c r="O25" s="241"/>
      <c r="P25" s="241"/>
      <c r="Q25" s="82"/>
      <c r="R25" s="83"/>
      <c r="S25" s="83"/>
      <c r="T25" s="241"/>
      <c r="U25" s="241"/>
      <c r="V25" s="241"/>
      <c r="W25" s="241"/>
      <c r="X25" s="82"/>
      <c r="Y25" s="83"/>
    </row>
    <row r="26" spans="1:28" s="81" customFormat="1" ht="27.95" customHeight="1">
      <c r="A26" s="78"/>
      <c r="B26" s="79"/>
      <c r="C26" s="130" t="str">
        <f>VLOOKUP(B26,LISTA!$A$1:$G$249,2,0)</f>
        <v>-</v>
      </c>
      <c r="D26" s="80">
        <v>0</v>
      </c>
      <c r="G26" s="82"/>
      <c r="I26" s="83"/>
      <c r="J26" s="256"/>
      <c r="K26" s="256"/>
      <c r="L26" s="82"/>
      <c r="M26" s="83"/>
      <c r="N26" s="83"/>
      <c r="O26" s="241"/>
      <c r="P26" s="241"/>
      <c r="Q26" s="82"/>
      <c r="R26" s="83"/>
      <c r="S26" s="83"/>
      <c r="T26" s="241"/>
      <c r="U26" s="241"/>
      <c r="V26" s="241"/>
      <c r="W26" s="241"/>
      <c r="X26" s="82"/>
      <c r="Y26" s="83"/>
    </row>
    <row r="27" spans="1:28" s="81" customFormat="1" ht="27.95" customHeight="1">
      <c r="A27" s="84"/>
      <c r="B27" s="82"/>
      <c r="C27" s="130" t="str">
        <f>VLOOKUP(B26,LISTA!$A$1:$G$249,3,0)</f>
        <v>-</v>
      </c>
      <c r="D27" s="83"/>
      <c r="E27" s="241"/>
      <c r="F27" s="241"/>
      <c r="G27" s="82"/>
      <c r="I27" s="83"/>
      <c r="J27" s="256"/>
      <c r="K27" s="256"/>
      <c r="L27" s="82"/>
      <c r="M27" s="83"/>
      <c r="N27" s="83"/>
      <c r="O27" s="241"/>
      <c r="P27" s="241"/>
      <c r="Q27" s="82"/>
      <c r="R27" s="83"/>
      <c r="S27" s="83"/>
      <c r="T27" s="241"/>
      <c r="U27" s="241"/>
      <c r="V27" s="241"/>
      <c r="W27" s="241"/>
      <c r="X27" s="82"/>
      <c r="Y27" s="83"/>
    </row>
    <row r="28" spans="1:28" s="81" customFormat="1" ht="27.95" customHeight="1">
      <c r="A28" s="261"/>
      <c r="B28" s="82"/>
      <c r="C28" s="86"/>
      <c r="D28" s="242" t="s">
        <v>0</v>
      </c>
      <c r="E28" s="242"/>
      <c r="F28" s="87"/>
      <c r="G28" s="132">
        <f>IF(AND(D2=1,D6=0),IF(D2=1,B26,B30),IF(D2=0,B30,$A$4))</f>
        <v>0</v>
      </c>
      <c r="H28" s="130" t="str">
        <f>IF(AND(D26=1,D30=0),IF(D26=1,C26,C30),IF(D26=0,C30,$A$4))</f>
        <v>PŁOMIŃSKI GRZEGORZ</v>
      </c>
      <c r="I28" s="80" t="s">
        <v>22</v>
      </c>
      <c r="L28" s="82"/>
      <c r="M28" s="83"/>
      <c r="N28" s="83"/>
      <c r="O28" s="241"/>
      <c r="P28" s="241"/>
      <c r="Q28" s="262" t="s">
        <v>1</v>
      </c>
      <c r="R28" s="262"/>
      <c r="S28" s="262"/>
      <c r="T28" s="241"/>
      <c r="U28" s="241"/>
      <c r="V28" s="241"/>
      <c r="W28" s="241"/>
      <c r="X28" s="82"/>
      <c r="Y28" s="83"/>
    </row>
    <row r="29" spans="1:28" s="81" customFormat="1" ht="27.95" customHeight="1">
      <c r="A29" s="261"/>
      <c r="B29" s="82"/>
      <c r="C29" s="86"/>
      <c r="D29" s="83"/>
      <c r="E29" s="256"/>
      <c r="F29" s="256"/>
      <c r="G29" s="82"/>
      <c r="H29" s="130" t="str">
        <f>IF(AND(D26=1,D30=0),IF(D26=1,C27,C31),IF(D26=0,C31,$A$4))</f>
        <v>TORUŃSKI KLUB KARATE KYOKUSHIN</v>
      </c>
      <c r="I29" s="83"/>
      <c r="L29" s="82"/>
      <c r="M29" s="83"/>
      <c r="N29" s="83"/>
      <c r="O29" s="241"/>
      <c r="P29" s="241"/>
      <c r="Q29" s="98"/>
      <c r="R29" s="99" t="s">
        <v>9</v>
      </c>
      <c r="S29" s="100">
        <v>46</v>
      </c>
      <c r="T29" s="241"/>
      <c r="U29" s="241"/>
      <c r="V29" s="241"/>
      <c r="W29" s="241"/>
      <c r="X29" s="82"/>
      <c r="Y29" s="83"/>
    </row>
    <row r="30" spans="1:28" s="81" customFormat="1" ht="27.95" customHeight="1">
      <c r="A30" s="78"/>
      <c r="B30" s="79">
        <v>190</v>
      </c>
      <c r="C30" s="130" t="str">
        <f>VLOOKUP(B30,LISTA!$A$1:$G$249,2,0)</f>
        <v>PŁOMIŃSKI GRZEGORZ</v>
      </c>
      <c r="D30" s="80">
        <v>1</v>
      </c>
      <c r="G30" s="82"/>
      <c r="I30" s="83"/>
      <c r="L30" s="82"/>
      <c r="M30" s="83"/>
      <c r="N30" s="83"/>
      <c r="Q30" s="133">
        <f>IF(AND(N8=0,N24=1),IF(N8=0,L8,L24),IF(N8=1,L24,$A$4))</f>
        <v>0</v>
      </c>
      <c r="R30" s="130">
        <f>IF(AND(N8=0,N24=1),IF(N8=0,M8,M24),IF(N8=1,M24,$A$4))</f>
        <v>0</v>
      </c>
      <c r="S30" s="101"/>
      <c r="T30" s="241"/>
      <c r="U30" s="241"/>
      <c r="V30" s="241"/>
      <c r="W30" s="241"/>
      <c r="X30" s="82"/>
      <c r="Y30" s="83"/>
    </row>
    <row r="31" spans="1:28" s="81" customFormat="1" ht="27.95" customHeight="1">
      <c r="A31" s="84"/>
      <c r="B31" s="82"/>
      <c r="C31" s="130" t="str">
        <f>VLOOKUP(B30,LISTA!$A$1:$G$249,3,0)</f>
        <v>TORUŃSKI KLUB KARATE KYOKUSHIN</v>
      </c>
      <c r="D31" s="83"/>
      <c r="G31" s="82"/>
      <c r="I31" s="83"/>
      <c r="L31" s="82"/>
      <c r="M31" s="84"/>
      <c r="N31" s="83"/>
      <c r="Q31" s="98"/>
      <c r="R31" s="130">
        <f>IF(AND(N8=0,N24=1),IF(N8=0,M9,M25),IF(N8=1,M25,$A$4))</f>
        <v>0</v>
      </c>
      <c r="S31" s="102"/>
      <c r="T31" s="241"/>
      <c r="U31" s="241"/>
      <c r="V31" s="241"/>
      <c r="W31" s="241"/>
      <c r="X31" s="103"/>
      <c r="Y31" s="104"/>
    </row>
    <row r="32" spans="1:28" s="81" customFormat="1" ht="27.95" customHeight="1">
      <c r="A32" s="85"/>
      <c r="B32" s="82"/>
      <c r="C32" s="86"/>
      <c r="D32" s="83"/>
      <c r="G32" s="82"/>
      <c r="I32" s="83"/>
      <c r="L32" s="82"/>
      <c r="M32" s="85"/>
      <c r="N32" s="83"/>
      <c r="Q32" s="98"/>
      <c r="R32" s="84"/>
      <c r="S32" s="102"/>
      <c r="T32" s="105" t="s">
        <v>9</v>
      </c>
      <c r="U32" s="105"/>
      <c r="V32" s="105"/>
      <c r="W32" s="106">
        <v>55</v>
      </c>
      <c r="X32" s="134">
        <f>IF(AND(S16=1,S48=0),IF(S16=1,Q16,Q48),IF(S16=0,Q48,$A$4))</f>
        <v>0</v>
      </c>
      <c r="Y32" s="135">
        <f>IF(AND(S16=1,S48=0),IF(S16=1,R16,R48),IF(S16=0,R48,$A$4))</f>
        <v>0</v>
      </c>
      <c r="Z32" s="263" t="s">
        <v>29</v>
      </c>
      <c r="AA32" s="264"/>
      <c r="AB32" s="264"/>
    </row>
    <row r="33" spans="1:28" s="81" customFormat="1" ht="27.95" customHeight="1">
      <c r="A33" s="85"/>
      <c r="B33" s="82"/>
      <c r="C33" s="86"/>
      <c r="D33" s="83"/>
      <c r="G33" s="82"/>
      <c r="I33" s="83"/>
      <c r="L33" s="82"/>
      <c r="M33" s="85"/>
      <c r="N33" s="83"/>
      <c r="Q33" s="98"/>
      <c r="R33" s="83"/>
      <c r="S33" s="102"/>
      <c r="T33" s="256"/>
      <c r="U33" s="256"/>
      <c r="V33" s="256"/>
      <c r="W33" s="256"/>
      <c r="X33" s="107"/>
      <c r="Y33" s="135">
        <f>IF(AND(S16=1,S48=0),IF(S16=1,R17,R49),IF(S16=0,R49,$A$4))</f>
        <v>0</v>
      </c>
      <c r="Z33" s="263"/>
      <c r="AA33" s="264"/>
      <c r="AB33" s="264"/>
    </row>
    <row r="34" spans="1:28" s="81" customFormat="1" ht="27.95" customHeight="1">
      <c r="A34" s="78"/>
      <c r="B34" s="79">
        <v>179</v>
      </c>
      <c r="C34" s="130" t="str">
        <f>VLOOKUP(B34,LISTA!$A$1:$G$249,2,0)</f>
        <v>WYSZECKI JAKUB</v>
      </c>
      <c r="D34" s="80">
        <v>1</v>
      </c>
      <c r="G34" s="82"/>
      <c r="I34" s="83"/>
      <c r="L34" s="82"/>
      <c r="M34" s="83"/>
      <c r="N34" s="83"/>
      <c r="Q34" s="133">
        <f>IF(AND(N40=0,N56=1),IF(N40=0,L40,L56),IF(N40=1,L56,$A$4))</f>
        <v>0</v>
      </c>
      <c r="R34" s="130">
        <f>IF(AND(N40=0,N56=1),IF(N40=0,M40,M56),IF(N40=1,M56,$A$4))</f>
        <v>0</v>
      </c>
      <c r="S34" s="101"/>
      <c r="T34" s="256"/>
      <c r="U34" s="256"/>
      <c r="V34" s="256"/>
      <c r="W34" s="256"/>
      <c r="X34" s="108"/>
      <c r="Y34" s="109"/>
    </row>
    <row r="35" spans="1:28" s="81" customFormat="1" ht="27.95" customHeight="1">
      <c r="A35" s="84"/>
      <c r="B35" s="82"/>
      <c r="C35" s="130" t="str">
        <f>VLOOKUP(B34,LISTA!$A$1:$G$249,3,0)</f>
        <v>KOŚCIERSKI KLUB KYOKUSHIN KARATE</v>
      </c>
      <c r="D35" s="83"/>
      <c r="E35" s="241"/>
      <c r="F35" s="241"/>
      <c r="G35" s="82"/>
      <c r="I35" s="83"/>
      <c r="L35" s="82"/>
      <c r="M35" s="83"/>
      <c r="N35" s="83"/>
      <c r="O35" s="256"/>
      <c r="P35" s="256"/>
      <c r="Q35" s="98"/>
      <c r="R35" s="130">
        <f>IF(AND(N40=0,N56=1),IF(N40=0,M41,M57),IF(N40=1,M57,$A$4))</f>
        <v>0</v>
      </c>
      <c r="S35" s="102"/>
      <c r="T35" s="256"/>
      <c r="U35" s="256"/>
      <c r="V35" s="256"/>
      <c r="W35" s="256"/>
      <c r="X35" s="82"/>
      <c r="Y35" s="83"/>
    </row>
    <row r="36" spans="1:28" s="81" customFormat="1" ht="27.95" customHeight="1">
      <c r="A36" s="261"/>
      <c r="B36" s="82"/>
      <c r="C36" s="86"/>
      <c r="D36" s="242" t="s">
        <v>0</v>
      </c>
      <c r="E36" s="242"/>
      <c r="F36" s="87"/>
      <c r="G36" s="132">
        <f>IF(AND(D2=1,D6=0),IF(D2=1,B34,B38),IF(D2=0,B38,$A$4))</f>
        <v>179</v>
      </c>
      <c r="H36" s="130" t="str">
        <f>IF(AND(D34=1,D38=0),IF(D34=1,C34,C38),IF(D34=0,C38,$A$4))</f>
        <v>WYSZECKI JAKUB</v>
      </c>
      <c r="I36" s="80" t="s">
        <v>22</v>
      </c>
      <c r="L36" s="82"/>
      <c r="M36" s="83"/>
      <c r="N36" s="83"/>
      <c r="O36" s="256"/>
      <c r="P36" s="256"/>
      <c r="Q36" s="110"/>
      <c r="R36" s="111"/>
      <c r="S36" s="112"/>
      <c r="T36" s="256"/>
      <c r="U36" s="256"/>
      <c r="V36" s="256"/>
      <c r="W36" s="256"/>
      <c r="X36" s="82"/>
      <c r="Y36" s="83"/>
    </row>
    <row r="37" spans="1:28" s="81" customFormat="1" ht="27.95" customHeight="1">
      <c r="A37" s="261"/>
      <c r="B37" s="82"/>
      <c r="C37" s="86"/>
      <c r="D37" s="83"/>
      <c r="E37" s="256"/>
      <c r="F37" s="256"/>
      <c r="G37" s="82"/>
      <c r="H37" s="130" t="str">
        <f>IF(AND(D34=1,D38=0),IF(D34=1,C35,C39),IF(D34=0,C39,$A$4))</f>
        <v>KOŚCIERSKI KLUB KYOKUSHIN KARATE</v>
      </c>
      <c r="I37" s="83"/>
      <c r="J37" s="241"/>
      <c r="K37" s="241"/>
      <c r="L37" s="82"/>
      <c r="M37" s="83"/>
      <c r="N37" s="83"/>
      <c r="O37" s="256"/>
      <c r="P37" s="256"/>
      <c r="Q37" s="82"/>
      <c r="R37" s="83"/>
      <c r="S37" s="83"/>
      <c r="T37" s="256"/>
      <c r="U37" s="256"/>
      <c r="V37" s="256"/>
      <c r="W37" s="256"/>
      <c r="X37" s="82"/>
      <c r="Y37" s="83"/>
    </row>
    <row r="38" spans="1:28" s="81" customFormat="1" ht="27.95" customHeight="1">
      <c r="A38" s="78"/>
      <c r="B38" s="79"/>
      <c r="C38" s="130" t="str">
        <f>VLOOKUP(B38,LISTA!$A$1:$G$249,2,0)</f>
        <v>-</v>
      </c>
      <c r="D38" s="80">
        <v>0</v>
      </c>
      <c r="G38" s="82"/>
      <c r="I38" s="83"/>
      <c r="J38" s="241"/>
      <c r="K38" s="241"/>
      <c r="L38" s="82"/>
      <c r="M38" s="83"/>
      <c r="N38" s="83"/>
      <c r="O38" s="256"/>
      <c r="P38" s="256"/>
      <c r="Q38" s="82"/>
      <c r="R38" s="83"/>
      <c r="S38" s="83"/>
      <c r="T38" s="256"/>
      <c r="U38" s="256"/>
      <c r="V38" s="256"/>
      <c r="W38" s="256"/>
      <c r="X38" s="82"/>
      <c r="Y38" s="83"/>
    </row>
    <row r="39" spans="1:28" s="81" customFormat="1" ht="27.95" customHeight="1">
      <c r="A39" s="84"/>
      <c r="B39" s="82"/>
      <c r="C39" s="130" t="str">
        <f>VLOOKUP(B38,LISTA!$A$1:$G$249,3,0)</f>
        <v>-</v>
      </c>
      <c r="D39" s="83"/>
      <c r="G39" s="82"/>
      <c r="H39" s="84"/>
      <c r="I39" s="83"/>
      <c r="J39" s="241"/>
      <c r="K39" s="241"/>
      <c r="L39" s="82"/>
      <c r="M39" s="83"/>
      <c r="N39" s="83"/>
      <c r="O39" s="256"/>
      <c r="P39" s="256"/>
      <c r="Q39" s="82"/>
      <c r="R39" s="83"/>
      <c r="S39" s="83"/>
      <c r="T39" s="256"/>
      <c r="U39" s="256"/>
      <c r="V39" s="256"/>
      <c r="W39" s="256"/>
      <c r="X39" s="82"/>
      <c r="Y39" s="83"/>
    </row>
    <row r="40" spans="1:28" s="81" customFormat="1" ht="27.95" customHeight="1">
      <c r="A40" s="85"/>
      <c r="B40" s="82"/>
      <c r="C40" s="86"/>
      <c r="D40" s="83"/>
      <c r="G40" s="82"/>
      <c r="H40" s="85"/>
      <c r="I40" s="242" t="s">
        <v>0</v>
      </c>
      <c r="J40" s="242"/>
      <c r="K40" s="87">
        <v>20</v>
      </c>
      <c r="L40" s="132">
        <f>IF(AND(I20=1,I28=0),IF(I20=1,G36,G44),IF(I20=0,G44,$A$4))</f>
        <v>0</v>
      </c>
      <c r="M40" s="130">
        <f>IF(AND(I36=1,I44=0),IF(I36=1,H36,H44),IF(I36=0,H44,$A$4))</f>
        <v>0</v>
      </c>
      <c r="N40" s="80"/>
      <c r="Q40" s="82"/>
      <c r="R40" s="83"/>
      <c r="S40" s="83"/>
      <c r="T40" s="256"/>
      <c r="U40" s="256"/>
      <c r="V40" s="256"/>
      <c r="W40" s="256"/>
      <c r="X40" s="82"/>
      <c r="Y40" s="83"/>
    </row>
    <row r="41" spans="1:28" s="81" customFormat="1" ht="27.95" customHeight="1">
      <c r="A41" s="85"/>
      <c r="B41" s="82"/>
      <c r="C41" s="86"/>
      <c r="D41" s="83"/>
      <c r="G41" s="82"/>
      <c r="H41" s="85"/>
      <c r="I41" s="83"/>
      <c r="J41" s="256"/>
      <c r="K41" s="256"/>
      <c r="L41" s="82"/>
      <c r="M41" s="130">
        <f>IF(AND(I36=1,I44=0),IF(I36=1,H37,H45),IF(I36=0,H45,$A$4))</f>
        <v>0</v>
      </c>
      <c r="N41" s="83"/>
      <c r="O41" s="241"/>
      <c r="P41" s="241"/>
      <c r="Q41" s="82"/>
      <c r="R41" s="83"/>
      <c r="S41" s="83"/>
      <c r="T41" s="256"/>
      <c r="U41" s="256"/>
      <c r="V41" s="256"/>
      <c r="W41" s="256"/>
      <c r="X41" s="82"/>
      <c r="Y41" s="83"/>
    </row>
    <row r="42" spans="1:28" s="81" customFormat="1" ht="27.95" customHeight="1">
      <c r="A42" s="78"/>
      <c r="B42" s="79">
        <v>0</v>
      </c>
      <c r="C42" s="130" t="str">
        <f>VLOOKUP(B42,LISTA!$A$1:$G$249,2,0)</f>
        <v>-</v>
      </c>
      <c r="D42" s="80">
        <v>0</v>
      </c>
      <c r="G42" s="82"/>
      <c r="I42" s="83"/>
      <c r="J42" s="256"/>
      <c r="K42" s="256"/>
      <c r="L42" s="82"/>
      <c r="M42" s="83"/>
      <c r="N42" s="83"/>
      <c r="O42" s="241"/>
      <c r="P42" s="241"/>
      <c r="Q42" s="82"/>
      <c r="R42" s="83"/>
      <c r="S42" s="83"/>
      <c r="T42" s="256"/>
      <c r="U42" s="256"/>
      <c r="V42" s="256"/>
      <c r="W42" s="256"/>
      <c r="X42" s="82"/>
      <c r="Y42" s="83"/>
    </row>
    <row r="43" spans="1:28" s="81" customFormat="1" ht="27.95" customHeight="1">
      <c r="A43" s="84"/>
      <c r="B43" s="82"/>
      <c r="C43" s="130" t="str">
        <f>VLOOKUP(B42,LISTA!$A$1:$G$249,3,0)</f>
        <v>-</v>
      </c>
      <c r="D43" s="83"/>
      <c r="E43" s="241"/>
      <c r="F43" s="241"/>
      <c r="G43" s="82"/>
      <c r="I43" s="83"/>
      <c r="J43" s="256"/>
      <c r="K43" s="256"/>
      <c r="L43" s="82"/>
      <c r="M43" s="83"/>
      <c r="N43" s="83"/>
      <c r="O43" s="241"/>
      <c r="P43" s="241"/>
      <c r="Q43" s="82"/>
      <c r="R43" s="83"/>
      <c r="S43" s="83"/>
      <c r="T43" s="256"/>
      <c r="U43" s="256"/>
      <c r="V43" s="256"/>
      <c r="W43" s="256"/>
      <c r="X43" s="82"/>
      <c r="Y43" s="83"/>
    </row>
    <row r="44" spans="1:28" s="81" customFormat="1" ht="27.95" customHeight="1">
      <c r="A44" s="261"/>
      <c r="B44" s="82"/>
      <c r="C44" s="86"/>
      <c r="D44" s="242" t="s">
        <v>0</v>
      </c>
      <c r="E44" s="242"/>
      <c r="F44" s="87"/>
      <c r="G44" s="132">
        <f>IF(AND(D2=1,D6=0),IF(D2=1,B42,B46),IF(D2=0,B46,$A$4))</f>
        <v>0</v>
      </c>
      <c r="H44" s="130" t="str">
        <f>IF(AND(D42=1,D46=0),IF(D42=1,C42,C46),IF(D42=0,C46,$A$4))</f>
        <v>KACZMAREK ARTUR</v>
      </c>
      <c r="I44" s="80" t="s">
        <v>22</v>
      </c>
      <c r="L44" s="82"/>
      <c r="M44" s="83"/>
      <c r="N44" s="83"/>
      <c r="O44" s="241"/>
      <c r="P44" s="241"/>
      <c r="Q44" s="82"/>
      <c r="R44" s="83"/>
      <c r="S44" s="83"/>
      <c r="T44" s="256"/>
      <c r="U44" s="256"/>
      <c r="V44" s="256"/>
      <c r="W44" s="256"/>
      <c r="X44" s="82"/>
      <c r="Y44" s="83"/>
    </row>
    <row r="45" spans="1:28" s="81" customFormat="1" ht="27.95" customHeight="1">
      <c r="A45" s="261"/>
      <c r="B45" s="82"/>
      <c r="C45" s="86"/>
      <c r="D45" s="83"/>
      <c r="E45" s="256"/>
      <c r="F45" s="256"/>
      <c r="G45" s="82"/>
      <c r="H45" s="130" t="str">
        <f>IF(AND(D42=1,D46=0),IF(D42=1,C43,C47),IF(D42=0,C47,$A$4))</f>
        <v>KLUB SPORTÓW I SZTUK WALK W TURKU</v>
      </c>
      <c r="I45" s="83"/>
      <c r="L45" s="82"/>
      <c r="M45" s="83"/>
      <c r="N45" s="83"/>
      <c r="O45" s="241"/>
      <c r="P45" s="241"/>
      <c r="Q45" s="82"/>
      <c r="R45" s="83"/>
      <c r="S45" s="83"/>
      <c r="T45" s="256"/>
      <c r="U45" s="256"/>
      <c r="V45" s="256"/>
      <c r="W45" s="256"/>
      <c r="X45" s="82"/>
      <c r="Y45" s="83"/>
    </row>
    <row r="46" spans="1:28" s="81" customFormat="1" ht="27.95" customHeight="1">
      <c r="A46" s="78"/>
      <c r="B46" s="79">
        <v>121</v>
      </c>
      <c r="C46" s="130" t="str">
        <f>VLOOKUP(B46,LISTA!$A$1:$G$249,2,0)</f>
        <v>KACZMAREK ARTUR</v>
      </c>
      <c r="D46" s="80">
        <v>1</v>
      </c>
      <c r="G46" s="82"/>
      <c r="I46" s="83"/>
      <c r="L46" s="82"/>
      <c r="M46" s="83"/>
      <c r="N46" s="83"/>
      <c r="O46" s="241"/>
      <c r="P46" s="241"/>
      <c r="Q46" s="82"/>
      <c r="R46" s="83"/>
      <c r="S46" s="83"/>
      <c r="T46" s="256"/>
      <c r="U46" s="256"/>
      <c r="V46" s="256"/>
      <c r="W46" s="256"/>
      <c r="X46" s="82"/>
      <c r="Y46" s="83"/>
    </row>
    <row r="47" spans="1:28" s="81" customFormat="1" ht="27.95" customHeight="1">
      <c r="A47" s="84"/>
      <c r="B47" s="82"/>
      <c r="C47" s="130" t="str">
        <f>VLOOKUP(B46,LISTA!$A$1:$G$249,3,0)</f>
        <v>KLUB SPORTÓW I SZTUK WALK W TURKU</v>
      </c>
      <c r="D47" s="83"/>
      <c r="G47" s="82"/>
      <c r="I47" s="83"/>
      <c r="L47" s="82"/>
      <c r="N47" s="83"/>
      <c r="O47" s="241"/>
      <c r="P47" s="241"/>
      <c r="Q47" s="82"/>
      <c r="R47" s="83"/>
      <c r="S47" s="83"/>
      <c r="T47" s="256"/>
      <c r="U47" s="256"/>
      <c r="V47" s="256"/>
      <c r="W47" s="256"/>
      <c r="X47" s="82"/>
      <c r="Y47" s="83"/>
    </row>
    <row r="48" spans="1:28" s="81" customFormat="1" ht="27.95" customHeight="1">
      <c r="A48" s="85"/>
      <c r="B48" s="82"/>
      <c r="C48" s="86"/>
      <c r="D48" s="83"/>
      <c r="G48" s="82"/>
      <c r="I48" s="83"/>
      <c r="L48" s="82"/>
      <c r="N48" s="242" t="s">
        <v>0</v>
      </c>
      <c r="O48" s="242"/>
      <c r="P48" s="87">
        <v>31</v>
      </c>
      <c r="Q48" s="132">
        <f>IF(AND(N40=1,N56=0),IF(N40=1,L40,L56),IF(N40=0,L56,$A$4))</f>
        <v>0</v>
      </c>
      <c r="R48" s="130">
        <f>IF(AND(N40=1,N56=0),IF(N40=1,M40,M56),IF(N40=0,M56,$A$4))</f>
        <v>0</v>
      </c>
      <c r="S48" s="80"/>
      <c r="X48" s="265"/>
      <c r="Y48" s="265"/>
      <c r="Z48" s="265"/>
    </row>
    <row r="49" spans="1:27" s="81" customFormat="1" ht="27.95" customHeight="1">
      <c r="A49" s="85"/>
      <c r="B49" s="82"/>
      <c r="C49" s="86"/>
      <c r="D49" s="83"/>
      <c r="G49" s="82"/>
      <c r="I49" s="83"/>
      <c r="L49" s="82"/>
      <c r="N49" s="83"/>
      <c r="O49" s="256"/>
      <c r="P49" s="256"/>
      <c r="Q49" s="82"/>
      <c r="R49" s="130">
        <f>IF(AND(N40=1,N56=0),IF(N40=1,M41,M57),IF(N40=0,M57,$A$4))</f>
        <v>0</v>
      </c>
      <c r="S49" s="83"/>
      <c r="W49" s="113"/>
      <c r="X49" s="114"/>
      <c r="Y49" s="115"/>
      <c r="Z49" s="115" t="s">
        <v>10</v>
      </c>
      <c r="AA49" s="83"/>
    </row>
    <row r="50" spans="1:27" s="81" customFormat="1" ht="27.95" customHeight="1">
      <c r="A50" s="78"/>
      <c r="B50" s="79">
        <v>47</v>
      </c>
      <c r="C50" s="130" t="str">
        <f>VLOOKUP(B50,LISTA!$A$1:$G$249,2,0)</f>
        <v>KISZEWSKI JAKUB</v>
      </c>
      <c r="D50" s="80">
        <v>1</v>
      </c>
      <c r="G50" s="82"/>
      <c r="I50" s="83"/>
      <c r="L50" s="82"/>
      <c r="M50" s="83"/>
      <c r="N50" s="83"/>
      <c r="O50" s="256"/>
      <c r="P50" s="256"/>
      <c r="Q50" s="82"/>
      <c r="R50" s="83"/>
      <c r="S50" s="83"/>
      <c r="W50" s="266" t="s">
        <v>2</v>
      </c>
      <c r="X50" s="113">
        <f>X32</f>
        <v>0</v>
      </c>
      <c r="Y50" s="113">
        <f>Y32</f>
        <v>0</v>
      </c>
      <c r="Z50" s="113">
        <v>4</v>
      </c>
      <c r="AA50" s="83"/>
    </row>
    <row r="51" spans="1:27" s="81" customFormat="1" ht="27.95" customHeight="1">
      <c r="A51" s="84"/>
      <c r="B51" s="82"/>
      <c r="C51" s="130" t="str">
        <f>VLOOKUP(B50,LISTA!$A$1:$G$249,3,0)</f>
        <v>KOSiR KOBIERZYCE</v>
      </c>
      <c r="D51" s="83"/>
      <c r="E51" s="241"/>
      <c r="F51" s="241"/>
      <c r="G51" s="82"/>
      <c r="I51" s="83"/>
      <c r="L51" s="82"/>
      <c r="M51" s="83"/>
      <c r="N51" s="83"/>
      <c r="O51" s="256"/>
      <c r="P51" s="256"/>
      <c r="Q51" s="82"/>
      <c r="R51" s="83"/>
      <c r="S51" s="83"/>
      <c r="W51" s="266"/>
      <c r="X51" s="113"/>
      <c r="Y51" s="113">
        <f>Y33</f>
        <v>0</v>
      </c>
      <c r="Z51" s="113"/>
      <c r="AA51" s="83"/>
    </row>
    <row r="52" spans="1:27" s="81" customFormat="1" ht="27.95" customHeight="1">
      <c r="A52" s="261"/>
      <c r="B52" s="82"/>
      <c r="C52" s="86"/>
      <c r="D52" s="242" t="s">
        <v>0</v>
      </c>
      <c r="E52" s="242"/>
      <c r="F52" s="87"/>
      <c r="G52" s="132">
        <f>IF(AND(D2=1,D6=0),IF(D2=1,B50,B54),IF(D2=0,B54,$A$4))</f>
        <v>47</v>
      </c>
      <c r="H52" s="130" t="str">
        <f>IF(AND(D50=1,D54=0),IF(D50=1,C50,C54),IF(D50=0,C54,$A$4))</f>
        <v>KISZEWSKI JAKUB</v>
      </c>
      <c r="I52" s="80" t="s">
        <v>22</v>
      </c>
      <c r="L52" s="82"/>
      <c r="M52" s="83"/>
      <c r="N52" s="83"/>
      <c r="O52" s="256"/>
      <c r="P52" s="256"/>
      <c r="Q52" s="82"/>
      <c r="R52" s="83"/>
      <c r="S52" s="83"/>
      <c r="W52" s="266" t="s">
        <v>3</v>
      </c>
      <c r="X52" s="116">
        <f>IF(S16=0,Q16,Q48)</f>
        <v>0</v>
      </c>
      <c r="Y52" s="116">
        <f>IF(S16=0,R16,R48)</f>
        <v>0</v>
      </c>
      <c r="Z52" s="113">
        <v>3</v>
      </c>
      <c r="AA52" s="83"/>
    </row>
    <row r="53" spans="1:27" s="81" customFormat="1" ht="27.95" customHeight="1">
      <c r="A53" s="261"/>
      <c r="B53" s="82"/>
      <c r="C53" s="86"/>
      <c r="D53" s="83"/>
      <c r="E53" s="256"/>
      <c r="F53" s="256"/>
      <c r="G53" s="82"/>
      <c r="H53" s="130" t="str">
        <f>IF(AND(D50=1,D54=0),IF(D50=1,C51,C55),IF(D50=0,C55,$A$4))</f>
        <v>KOSiR KOBIERZYCE</v>
      </c>
      <c r="I53" s="83"/>
      <c r="J53" s="241"/>
      <c r="K53" s="241"/>
      <c r="L53" s="82"/>
      <c r="M53" s="83"/>
      <c r="N53" s="83"/>
      <c r="O53" s="256"/>
      <c r="P53" s="256"/>
      <c r="Q53" s="82"/>
      <c r="R53" s="83"/>
      <c r="S53" s="83"/>
      <c r="W53" s="266"/>
      <c r="X53" s="113"/>
      <c r="Y53" s="116">
        <f>IF(S16=0,R17,R49)</f>
        <v>0</v>
      </c>
      <c r="Z53" s="113"/>
      <c r="AA53" s="83"/>
    </row>
    <row r="54" spans="1:27" s="81" customFormat="1" ht="27.95" customHeight="1">
      <c r="A54" s="78"/>
      <c r="B54" s="79"/>
      <c r="C54" s="130" t="str">
        <f>VLOOKUP(B54,LISTA!$A$1:$G$249,2,0)</f>
        <v>-</v>
      </c>
      <c r="D54" s="80">
        <v>0</v>
      </c>
      <c r="G54" s="82"/>
      <c r="I54" s="83"/>
      <c r="J54" s="241"/>
      <c r="K54" s="241"/>
      <c r="L54" s="82"/>
      <c r="M54" s="83"/>
      <c r="N54" s="83"/>
      <c r="O54" s="256"/>
      <c r="P54" s="256"/>
      <c r="Q54" s="82"/>
      <c r="R54" s="83"/>
      <c r="S54" s="83"/>
      <c r="W54" s="266" t="s">
        <v>4</v>
      </c>
      <c r="X54" s="116">
        <f>IF(S30=1,Q30,Q34)</f>
        <v>0</v>
      </c>
      <c r="Y54" s="116">
        <f>IF(S30=1,R30,R34)</f>
        <v>0</v>
      </c>
      <c r="Z54" s="113">
        <v>2</v>
      </c>
      <c r="AA54" s="83"/>
    </row>
    <row r="55" spans="1:27" s="81" customFormat="1" ht="27.95" customHeight="1">
      <c r="A55" s="84"/>
      <c r="B55" s="82"/>
      <c r="C55" s="130" t="str">
        <f>VLOOKUP(B54,LISTA!$A$1:$G$249,3,0)</f>
        <v>-</v>
      </c>
      <c r="D55" s="83"/>
      <c r="G55" s="82"/>
      <c r="H55" s="84"/>
      <c r="I55" s="83"/>
      <c r="J55" s="241"/>
      <c r="K55" s="241"/>
      <c r="L55" s="82"/>
      <c r="M55" s="83"/>
      <c r="N55" s="83"/>
      <c r="O55" s="256"/>
      <c r="P55" s="256"/>
      <c r="Q55" s="82"/>
      <c r="R55" s="83"/>
      <c r="S55" s="83"/>
      <c r="W55" s="266"/>
      <c r="X55" s="113"/>
      <c r="Y55" s="116">
        <f>IF(S30=1,R31,R35)</f>
        <v>0</v>
      </c>
      <c r="Z55" s="113"/>
      <c r="AA55" s="83"/>
    </row>
    <row r="56" spans="1:27" s="81" customFormat="1" ht="27.95" customHeight="1">
      <c r="A56" s="85"/>
      <c r="B56" s="82"/>
      <c r="C56" s="86"/>
      <c r="D56" s="83"/>
      <c r="G56" s="82"/>
      <c r="H56" s="85"/>
      <c r="I56" s="242" t="s">
        <v>0</v>
      </c>
      <c r="J56" s="242"/>
      <c r="K56" s="87">
        <v>21</v>
      </c>
      <c r="L56" s="132">
        <f>IF(AND(I20=1,I28=0),IF(I20=1,G52,G60),IF(I20=0,G60,$A$4))</f>
        <v>0</v>
      </c>
      <c r="M56" s="130">
        <f>IF(AND(I52=1,I60=0),IF(I52=1,H52,H60),IF(I52=0,H60,$A$4))</f>
        <v>0</v>
      </c>
      <c r="N56" s="80"/>
      <c r="Q56" s="82"/>
      <c r="R56" s="83"/>
      <c r="S56" s="83"/>
      <c r="W56" s="266" t="s">
        <v>5</v>
      </c>
      <c r="X56" s="116">
        <f>IF(S30=0,Q30,Q34)</f>
        <v>0</v>
      </c>
      <c r="Y56" s="116">
        <f>IF(S30=0,R30,R34)</f>
        <v>0</v>
      </c>
      <c r="Z56" s="113">
        <v>1</v>
      </c>
      <c r="AA56" s="83"/>
    </row>
    <row r="57" spans="1:27" s="81" customFormat="1" ht="27.95" customHeight="1">
      <c r="A57" s="85"/>
      <c r="B57" s="82"/>
      <c r="C57" s="86"/>
      <c r="D57" s="83"/>
      <c r="G57" s="82"/>
      <c r="H57" s="85"/>
      <c r="I57" s="83"/>
      <c r="J57" s="256"/>
      <c r="K57" s="256"/>
      <c r="L57" s="82"/>
      <c r="M57" s="130">
        <f>IF(AND(I52=1,I60=0),IF(I52=1,H53,H61),IF(I52=0,H61,$A$4))</f>
        <v>0</v>
      </c>
      <c r="N57" s="83"/>
      <c r="Q57" s="82"/>
      <c r="R57" s="83"/>
      <c r="S57" s="83"/>
      <c r="W57" s="266"/>
      <c r="X57" s="113"/>
      <c r="Y57" s="116">
        <f>IF(S30=0,R31,R35)</f>
        <v>0</v>
      </c>
      <c r="Z57" s="117"/>
    </row>
    <row r="58" spans="1:27" s="81" customFormat="1" ht="27.95" customHeight="1">
      <c r="A58" s="78"/>
      <c r="B58" s="79"/>
      <c r="C58" s="130" t="str">
        <f>VLOOKUP(B58,LISTA!$A$1:$G$249,2,0)</f>
        <v>-</v>
      </c>
      <c r="D58" s="80">
        <v>0</v>
      </c>
      <c r="G58" s="82"/>
      <c r="I58" s="83"/>
      <c r="J58" s="256"/>
      <c r="K58" s="256"/>
      <c r="L58" s="82"/>
      <c r="M58" s="83"/>
      <c r="N58" s="83"/>
      <c r="Q58" s="82"/>
      <c r="R58" s="83"/>
      <c r="S58" s="83"/>
      <c r="X58" s="82"/>
      <c r="Y58" s="83"/>
    </row>
    <row r="59" spans="1:27" s="81" customFormat="1" ht="27.95" customHeight="1">
      <c r="A59" s="84"/>
      <c r="B59" s="82"/>
      <c r="C59" s="130" t="str">
        <f>VLOOKUP(B58,LISTA!$A$1:$G$249,3,0)</f>
        <v>-</v>
      </c>
      <c r="D59" s="83"/>
      <c r="E59" s="241"/>
      <c r="F59" s="241"/>
      <c r="G59" s="82"/>
      <c r="I59" s="83"/>
      <c r="J59" s="256"/>
      <c r="K59" s="256"/>
      <c r="L59" s="82"/>
      <c r="M59" s="83"/>
      <c r="N59" s="83"/>
      <c r="Q59" s="82"/>
      <c r="R59" s="83"/>
      <c r="S59" s="83"/>
      <c r="X59" s="82"/>
      <c r="Y59" s="83"/>
    </row>
    <row r="60" spans="1:27" s="81" customFormat="1" ht="27.95" customHeight="1">
      <c r="A60" s="261"/>
      <c r="B60" s="82"/>
      <c r="C60" s="86"/>
      <c r="D60" s="242" t="s">
        <v>0</v>
      </c>
      <c r="E60" s="242"/>
      <c r="F60" s="87"/>
      <c r="G60" s="132">
        <f>IF(AND(D2=1,D6=0),IF(D2=1,B58,B62),IF(D2=0,B62,$A$4))</f>
        <v>0</v>
      </c>
      <c r="H60" s="130" t="str">
        <f>IF(AND(D58=1,D62=0),IF(D58=1,C58,C62),IF(D58=0,C62,$A$4))</f>
        <v>WARSZCZUK BARTOSZ</v>
      </c>
      <c r="I60" s="80" t="s">
        <v>22</v>
      </c>
      <c r="L60" s="82"/>
      <c r="M60" s="83"/>
      <c r="N60" s="83"/>
      <c r="Q60" s="82"/>
      <c r="R60" s="83"/>
      <c r="S60" s="83"/>
      <c r="X60" s="82"/>
      <c r="Y60" s="83"/>
    </row>
    <row r="61" spans="1:27" s="81" customFormat="1" ht="27.95" customHeight="1">
      <c r="A61" s="261"/>
      <c r="B61" s="82"/>
      <c r="C61" s="86"/>
      <c r="D61" s="83"/>
      <c r="E61" s="256"/>
      <c r="F61" s="256"/>
      <c r="G61" s="82"/>
      <c r="H61" s="130" t="str">
        <f>IF(AND(D58=1,D62=0),IF(D58=1,C59,C63),IF(D58=0,C63,$A$4))</f>
        <v>GŁUSZYCKI KLUB KARATE KYOKUSHIN</v>
      </c>
      <c r="I61" s="83"/>
      <c r="L61" s="82"/>
      <c r="M61" s="83"/>
      <c r="N61" s="83"/>
      <c r="Q61" s="82"/>
      <c r="R61" s="83"/>
      <c r="S61" s="83"/>
      <c r="X61" s="82"/>
      <c r="Y61" s="83"/>
    </row>
    <row r="62" spans="1:27" s="81" customFormat="1" ht="27.95" customHeight="1">
      <c r="A62" s="78"/>
      <c r="B62" s="79">
        <v>15</v>
      </c>
      <c r="C62" s="130" t="str">
        <f>VLOOKUP(B62,LISTA!$A$1:$G$249,2,0)</f>
        <v>WARSZCZUK BARTOSZ</v>
      </c>
      <c r="D62" s="80">
        <v>1</v>
      </c>
      <c r="G62" s="82"/>
      <c r="I62" s="83"/>
      <c r="L62" s="82"/>
      <c r="M62" s="83"/>
      <c r="N62" s="83"/>
      <c r="Q62" s="82"/>
      <c r="R62" s="83"/>
      <c r="S62" s="83"/>
      <c r="X62" s="82"/>
      <c r="Y62" s="83"/>
    </row>
    <row r="63" spans="1:27" s="81" customFormat="1" ht="27.95" customHeight="1">
      <c r="A63" s="84"/>
      <c r="B63" s="83"/>
      <c r="C63" s="130" t="str">
        <f>VLOOKUP(B62,LISTA!$A$1:$G$249,3,0)</f>
        <v>GŁUSZYCKI KLUB KARATE KYOKUSHIN</v>
      </c>
      <c r="D63" s="83"/>
      <c r="G63" s="82"/>
      <c r="I63" s="83"/>
      <c r="L63" s="82"/>
      <c r="M63" s="83"/>
      <c r="N63" s="83"/>
      <c r="Q63" s="82"/>
      <c r="R63" s="83"/>
      <c r="S63" s="83"/>
      <c r="X63" s="82"/>
      <c r="Y63" s="83"/>
    </row>
    <row r="64" spans="1:27" s="81" customFormat="1" ht="27.95" customHeight="1">
      <c r="A64" s="85"/>
      <c r="B64" s="83"/>
      <c r="C64" s="86"/>
      <c r="D64" s="83"/>
      <c r="G64" s="82"/>
      <c r="I64" s="83"/>
      <c r="L64" s="82"/>
      <c r="M64" s="83"/>
      <c r="N64" s="83"/>
      <c r="Q64" s="82"/>
      <c r="R64" s="83"/>
      <c r="S64" s="83"/>
      <c r="X64" s="82"/>
      <c r="Y64" s="83"/>
    </row>
    <row r="65" spans="1:26" s="123" customFormat="1" ht="30">
      <c r="A65" s="118"/>
      <c r="B65" s="119"/>
      <c r="C65" s="120"/>
      <c r="D65" s="119"/>
      <c r="E65" s="121"/>
      <c r="F65" s="121"/>
      <c r="G65" s="122"/>
      <c r="H65" s="121"/>
      <c r="I65" s="119"/>
      <c r="J65" s="121"/>
      <c r="K65" s="121"/>
      <c r="L65" s="122"/>
      <c r="M65" s="119"/>
      <c r="N65" s="119"/>
      <c r="O65" s="121"/>
      <c r="P65" s="121"/>
      <c r="Q65" s="122"/>
      <c r="R65" s="119"/>
      <c r="S65" s="119"/>
      <c r="T65" s="121"/>
      <c r="U65" s="121"/>
      <c r="V65" s="121"/>
      <c r="W65" s="121"/>
      <c r="X65" s="122"/>
      <c r="Y65" s="119"/>
      <c r="Z65" s="121"/>
    </row>
  </sheetData>
  <mergeCells count="69">
    <mergeCell ref="A60:A61"/>
    <mergeCell ref="D60:E60"/>
    <mergeCell ref="E61:F61"/>
    <mergeCell ref="R3:R4"/>
    <mergeCell ref="S3:W4"/>
    <mergeCell ref="W52:W53"/>
    <mergeCell ref="E53:F53"/>
    <mergeCell ref="J53:K55"/>
    <mergeCell ref="W54:W55"/>
    <mergeCell ref="I56:J56"/>
    <mergeCell ref="W56:W57"/>
    <mergeCell ref="J57:K59"/>
    <mergeCell ref="E59:F59"/>
    <mergeCell ref="A44:A45"/>
    <mergeCell ref="D44:E44"/>
    <mergeCell ref="E45:F45"/>
    <mergeCell ref="N48:O48"/>
    <mergeCell ref="X48:Z48"/>
    <mergeCell ref="O49:P55"/>
    <mergeCell ref="W50:W51"/>
    <mergeCell ref="E51:F51"/>
    <mergeCell ref="A52:A53"/>
    <mergeCell ref="D52:E52"/>
    <mergeCell ref="E37:F37"/>
    <mergeCell ref="J37:K39"/>
    <mergeCell ref="I40:J40"/>
    <mergeCell ref="J41:K43"/>
    <mergeCell ref="Z32:AB33"/>
    <mergeCell ref="T33:W47"/>
    <mergeCell ref="E35:F35"/>
    <mergeCell ref="O35:P39"/>
    <mergeCell ref="A36:A37"/>
    <mergeCell ref="D36:E36"/>
    <mergeCell ref="O41:P47"/>
    <mergeCell ref="E43:F43"/>
    <mergeCell ref="T17:W31"/>
    <mergeCell ref="E19:F19"/>
    <mergeCell ref="A20:A21"/>
    <mergeCell ref="D20:E20"/>
    <mergeCell ref="E21:F21"/>
    <mergeCell ref="J21:K23"/>
    <mergeCell ref="I24:J24"/>
    <mergeCell ref="J25:K27"/>
    <mergeCell ref="O25:P29"/>
    <mergeCell ref="E27:F27"/>
    <mergeCell ref="O17:P23"/>
    <mergeCell ref="A28:A29"/>
    <mergeCell ref="D28:E28"/>
    <mergeCell ref="Q28:S28"/>
    <mergeCell ref="E29:F29"/>
    <mergeCell ref="E11:F11"/>
    <mergeCell ref="A12:A13"/>
    <mergeCell ref="D12:E12"/>
    <mergeCell ref="E13:F13"/>
    <mergeCell ref="N16:O16"/>
    <mergeCell ref="I8:J8"/>
    <mergeCell ref="R8:U8"/>
    <mergeCell ref="V8:W8"/>
    <mergeCell ref="J9:K11"/>
    <mergeCell ref="O9:P15"/>
    <mergeCell ref="R10:W11"/>
    <mergeCell ref="B1:H1"/>
    <mergeCell ref="I1:Y1"/>
    <mergeCell ref="E3:F3"/>
    <mergeCell ref="D4:E4"/>
    <mergeCell ref="E5:F5"/>
    <mergeCell ref="J5:K7"/>
    <mergeCell ref="R6:U6"/>
    <mergeCell ref="V6:W6"/>
  </mergeCells>
  <dataValidations count="2">
    <dataValidation type="list" allowBlank="1" sqref="B34 B30 B26 B22 B18 B14 B10 B6 B62 B58 B54 B50 B46 B42 B38">
      <formula1>#REF!</formula1>
    </dataValidation>
    <dataValidation type="list" allowBlank="1" sqref="B2">
      <formula1>#REF!</formula1>
    </dataValidation>
  </dataValidations>
  <printOptions horizontalCentered="1" verticalCentered="1"/>
  <pageMargins left="0.25" right="0.25" top="0.75" bottom="0.75" header="0.3" footer="0.3"/>
  <pageSetup paperSize="180" scale="37" pageOrder="overThenDown" orientation="landscape" horizontalDpi="4294967293" verticalDpi="4294967293"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MJ65"/>
  <sheetViews>
    <sheetView zoomScale="40" zoomScaleNormal="40" workbookViewId="0">
      <selection activeCell="I29" sqref="I29"/>
    </sheetView>
  </sheetViews>
  <sheetFormatPr defaultRowHeight="26.25"/>
  <cols>
    <col min="1" max="1" width="2.625" style="124" customWidth="1"/>
    <col min="2" max="2" width="9.25" style="125" customWidth="1"/>
    <col min="3" max="3" width="55.625" style="126" customWidth="1"/>
    <col min="4" max="4" width="6.625" style="125" customWidth="1"/>
    <col min="5" max="5" width="13.875" style="123" customWidth="1"/>
    <col min="6" max="6" width="10.75" style="123" customWidth="1"/>
    <col min="7" max="7" width="9.25" style="127" customWidth="1"/>
    <col min="8" max="8" width="56.375" style="123" customWidth="1"/>
    <col min="9" max="9" width="6.625" style="125" customWidth="1"/>
    <col min="10" max="10" width="13.875" style="123" customWidth="1"/>
    <col min="11" max="11" width="10.75" style="123" customWidth="1"/>
    <col min="12" max="12" width="9.25" style="127" customWidth="1"/>
    <col min="13" max="13" width="55.25" style="125" customWidth="1"/>
    <col min="14" max="14" width="6.625" style="125" customWidth="1"/>
    <col min="15" max="15" width="14" style="123" customWidth="1"/>
    <col min="16" max="16" width="10.75" style="123" customWidth="1"/>
    <col min="17" max="17" width="9.25" style="127" customWidth="1"/>
    <col min="18" max="18" width="56" style="125" customWidth="1"/>
    <col min="19" max="19" width="10.25" style="125" customWidth="1"/>
    <col min="20" max="20" width="10.75" style="123" customWidth="1"/>
    <col min="21" max="21" width="7.25" style="123" customWidth="1"/>
    <col min="22" max="22" width="3.75" style="123" customWidth="1"/>
    <col min="23" max="23" width="21.5" style="123" customWidth="1"/>
    <col min="24" max="24" width="15" style="127" customWidth="1"/>
    <col min="25" max="25" width="56.625" style="125" customWidth="1"/>
    <col min="26" max="26" width="23.625" style="123" customWidth="1"/>
    <col min="27" max="1024" width="10.75" style="123" customWidth="1"/>
    <col min="1025" max="1025" width="9" style="128" customWidth="1"/>
    <col min="1026" max="16384" width="9" style="128"/>
  </cols>
  <sheetData>
    <row r="1" spans="1:25" s="77" customFormat="1" ht="45" customHeight="1">
      <c r="A1" s="76"/>
      <c r="B1" s="240" t="s">
        <v>257</v>
      </c>
      <c r="C1" s="240"/>
      <c r="D1" s="240"/>
      <c r="E1" s="240"/>
      <c r="F1" s="240"/>
      <c r="G1" s="240"/>
      <c r="H1" s="240"/>
      <c r="I1" s="243" t="str">
        <f ca="1">MID(CELL("nazwa_pliku",A1),FIND("]",CELL("nazwa_pliku",A1),1)+1,100)</f>
        <v>ROCZNIK 2001-2002 +75KG CH</v>
      </c>
      <c r="J1" s="243"/>
      <c r="K1" s="243"/>
      <c r="L1" s="243"/>
      <c r="M1" s="243"/>
      <c r="N1" s="243"/>
      <c r="O1" s="243"/>
      <c r="P1" s="243"/>
      <c r="Q1" s="243"/>
      <c r="R1" s="243"/>
      <c r="S1" s="243"/>
      <c r="T1" s="243"/>
      <c r="U1" s="243"/>
      <c r="V1" s="243"/>
      <c r="W1" s="243"/>
      <c r="X1" s="243"/>
      <c r="Y1" s="243"/>
    </row>
    <row r="2" spans="1:25" s="81" customFormat="1" ht="27.95" customHeight="1">
      <c r="A2" s="78"/>
      <c r="B2" s="79">
        <v>191</v>
      </c>
      <c r="C2" s="130" t="str">
        <f>VLOOKUP(B2,LISTA!A1:G249,2,0)</f>
        <v>CZOŁGOWSKI KACPER</v>
      </c>
      <c r="D2" s="80">
        <v>1</v>
      </c>
      <c r="G2" s="82"/>
      <c r="I2" s="83"/>
      <c r="L2" s="82"/>
      <c r="M2" s="83"/>
      <c r="N2" s="83"/>
      <c r="Q2" s="82"/>
      <c r="R2" s="83"/>
      <c r="S2" s="83"/>
      <c r="X2" s="82"/>
      <c r="Y2" s="83"/>
    </row>
    <row r="3" spans="1:25" s="81" customFormat="1" ht="27.95" customHeight="1">
      <c r="A3" s="84"/>
      <c r="B3" s="82"/>
      <c r="C3" s="131" t="str">
        <f>VLOOKUP(B2,LISTA!$A$1:$G$249,3,0)</f>
        <v>TORUŃSKI KLUB KARATE KYOKUSHIN</v>
      </c>
      <c r="D3" s="83"/>
      <c r="E3" s="241"/>
      <c r="F3" s="241"/>
      <c r="G3" s="82"/>
      <c r="I3" s="83"/>
      <c r="L3" s="82"/>
      <c r="M3" s="83"/>
      <c r="N3" s="83"/>
      <c r="Q3" s="82"/>
      <c r="R3" s="244" t="s">
        <v>260</v>
      </c>
      <c r="S3" s="246" t="s">
        <v>281</v>
      </c>
      <c r="T3" s="246"/>
      <c r="U3" s="246"/>
      <c r="V3" s="246"/>
      <c r="W3" s="247"/>
      <c r="X3" s="82"/>
      <c r="Y3" s="83"/>
    </row>
    <row r="4" spans="1:25" s="81" customFormat="1" ht="27.95" customHeight="1">
      <c r="A4" s="85"/>
      <c r="B4" s="82"/>
      <c r="C4" s="86"/>
      <c r="D4" s="242" t="s">
        <v>0</v>
      </c>
      <c r="E4" s="242"/>
      <c r="F4" s="87"/>
      <c r="G4" s="132">
        <f>IF(AND(D2=1,D6=0),IF(D2=1,B2,B6),IF(D2=0,B6,$A$4))</f>
        <v>191</v>
      </c>
      <c r="H4" s="130" t="str">
        <f>IF(AND(D2=1,D6=0),IF(D2=1,C2,C6),IF(D2=0,C6,$A$4))</f>
        <v>CZOŁGOWSKI KACPER</v>
      </c>
      <c r="I4" s="80">
        <v>1</v>
      </c>
      <c r="L4" s="82"/>
      <c r="M4" s="83"/>
      <c r="N4" s="83"/>
      <c r="Q4" s="82"/>
      <c r="R4" s="245"/>
      <c r="S4" s="248"/>
      <c r="T4" s="248"/>
      <c r="U4" s="248"/>
      <c r="V4" s="248"/>
      <c r="W4" s="249"/>
      <c r="X4" s="82"/>
      <c r="Y4" s="83"/>
    </row>
    <row r="5" spans="1:25" s="81" customFormat="1" ht="27.95" customHeight="1">
      <c r="A5" s="85"/>
      <c r="B5" s="82"/>
      <c r="C5" s="86"/>
      <c r="D5" s="83"/>
      <c r="E5" s="256"/>
      <c r="F5" s="256"/>
      <c r="G5" s="82"/>
      <c r="H5" s="130" t="str">
        <f>IF(AND(D2=1,D6=0),IF(D2=1,C3,C7),IF(D2=0,C7,$A$4))</f>
        <v>TORUŃSKI KLUB KARATE KYOKUSHIN</v>
      </c>
      <c r="I5" s="83"/>
      <c r="J5" s="241"/>
      <c r="K5" s="241"/>
      <c r="L5" s="82"/>
      <c r="M5" s="83"/>
      <c r="N5" s="83"/>
      <c r="Q5" s="82"/>
      <c r="R5" s="88"/>
      <c r="S5" s="89"/>
      <c r="T5" s="89"/>
      <c r="U5" s="90"/>
      <c r="V5" s="91"/>
      <c r="W5" s="92"/>
      <c r="X5" s="82"/>
      <c r="Y5" s="83"/>
    </row>
    <row r="6" spans="1:25" s="81" customFormat="1" ht="27.95" customHeight="1">
      <c r="A6" s="78"/>
      <c r="B6" s="79">
        <v>0</v>
      </c>
      <c r="C6" s="130" t="str">
        <f>VLOOKUP(B6,LISTA!$A$1:$G$249,2,0)</f>
        <v>-</v>
      </c>
      <c r="D6" s="80">
        <v>0</v>
      </c>
      <c r="G6" s="82"/>
      <c r="I6" s="83"/>
      <c r="J6" s="241"/>
      <c r="K6" s="241"/>
      <c r="L6" s="82"/>
      <c r="M6" s="83"/>
      <c r="N6" s="83"/>
      <c r="Q6" s="82"/>
      <c r="R6" s="257" t="s">
        <v>27</v>
      </c>
      <c r="S6" s="258"/>
      <c r="T6" s="258"/>
      <c r="U6" s="258"/>
      <c r="V6" s="259" t="s">
        <v>254</v>
      </c>
      <c r="W6" s="260"/>
      <c r="X6" s="82"/>
      <c r="Y6" s="83"/>
    </row>
    <row r="7" spans="1:25" s="81" customFormat="1" ht="27.95" customHeight="1">
      <c r="A7" s="84"/>
      <c r="B7" s="82"/>
      <c r="C7" s="131" t="str">
        <f>VLOOKUP(B6,LISTA!$A$1:$G$249,3,0)</f>
        <v>-</v>
      </c>
      <c r="D7" s="83"/>
      <c r="G7" s="82"/>
      <c r="H7" s="84"/>
      <c r="I7" s="83"/>
      <c r="J7" s="241"/>
      <c r="K7" s="241"/>
      <c r="L7" s="82"/>
      <c r="M7" s="83"/>
      <c r="N7" s="83"/>
      <c r="Q7" s="82"/>
      <c r="R7" s="93"/>
      <c r="S7" s="94"/>
      <c r="T7" s="94"/>
      <c r="U7" s="95"/>
      <c r="V7" s="96"/>
      <c r="W7" s="97"/>
      <c r="X7" s="82"/>
      <c r="Y7" s="83"/>
    </row>
    <row r="8" spans="1:25" s="81" customFormat="1" ht="27.95" customHeight="1">
      <c r="A8" s="85"/>
      <c r="B8" s="82"/>
      <c r="C8" s="86"/>
      <c r="D8" s="83"/>
      <c r="G8" s="82"/>
      <c r="H8" s="85"/>
      <c r="I8" s="242" t="s">
        <v>0</v>
      </c>
      <c r="J8" s="242"/>
      <c r="K8" s="87"/>
      <c r="L8" s="132">
        <f>IF(AND(I4=1,I12=0),IF(I4=1,G4,G12),IF(I4=0,G12,$A$4))</f>
        <v>191</v>
      </c>
      <c r="M8" s="130" t="str">
        <f>IF(AND(I4=1,I12=0),IF(I4=1,H4,H12),IF(I4=0,H12,$A$4))</f>
        <v>CZOŁGOWSKI KACPER</v>
      </c>
      <c r="N8" s="80" t="s">
        <v>22</v>
      </c>
      <c r="Q8" s="82"/>
      <c r="R8" s="257" t="s">
        <v>24</v>
      </c>
      <c r="S8" s="258"/>
      <c r="T8" s="258"/>
      <c r="U8" s="258"/>
      <c r="V8" s="259" t="s">
        <v>253</v>
      </c>
      <c r="W8" s="260"/>
      <c r="X8" s="82"/>
      <c r="Y8" s="83"/>
    </row>
    <row r="9" spans="1:25" s="81" customFormat="1" ht="27.95" customHeight="1">
      <c r="A9" s="85"/>
      <c r="B9" s="82"/>
      <c r="C9" s="86"/>
      <c r="D9" s="83"/>
      <c r="G9" s="82"/>
      <c r="H9" s="85"/>
      <c r="I9" s="83"/>
      <c r="J9" s="256"/>
      <c r="K9" s="256"/>
      <c r="L9" s="82"/>
      <c r="M9" s="130" t="str">
        <f>IF(AND(I4=1,I12=0),IF(I4=1,H5,H13),IF(I4=0,H13,$A$4))</f>
        <v>TORUŃSKI KLUB KARATE KYOKUSHIN</v>
      </c>
      <c r="N9" s="83"/>
      <c r="O9" s="241"/>
      <c r="P9" s="241"/>
      <c r="Q9" s="82"/>
      <c r="R9" s="93"/>
      <c r="S9" s="94"/>
      <c r="T9" s="94"/>
      <c r="U9" s="95"/>
      <c r="V9" s="96"/>
      <c r="W9" s="97"/>
      <c r="X9" s="82"/>
      <c r="Y9" s="83"/>
    </row>
    <row r="10" spans="1:25" s="81" customFormat="1" ht="27.95" customHeight="1">
      <c r="A10" s="78"/>
      <c r="B10" s="79">
        <v>0</v>
      </c>
      <c r="C10" s="130" t="str">
        <f>VLOOKUP(B10,LISTA!$A$1:$G$249,2,0)</f>
        <v>-</v>
      </c>
      <c r="D10" s="80" t="s">
        <v>22</v>
      </c>
      <c r="G10" s="82"/>
      <c r="I10" s="83"/>
      <c r="J10" s="256"/>
      <c r="K10" s="256"/>
      <c r="L10" s="82"/>
      <c r="M10" s="83"/>
      <c r="N10" s="83"/>
      <c r="O10" s="241"/>
      <c r="P10" s="241"/>
      <c r="Q10" s="82"/>
      <c r="R10" s="250" t="s">
        <v>252</v>
      </c>
      <c r="S10" s="251"/>
      <c r="T10" s="251"/>
      <c r="U10" s="251"/>
      <c r="V10" s="251"/>
      <c r="W10" s="252"/>
      <c r="X10" s="82"/>
      <c r="Y10" s="83"/>
    </row>
    <row r="11" spans="1:25" s="81" customFormat="1" ht="27.95" customHeight="1">
      <c r="A11" s="84"/>
      <c r="B11" s="82"/>
      <c r="C11" s="131" t="str">
        <f>VLOOKUP(B10,LISTA!$A$1:$G$249,3,0)</f>
        <v>-</v>
      </c>
      <c r="D11" s="83"/>
      <c r="E11" s="241"/>
      <c r="F11" s="241"/>
      <c r="G11" s="82"/>
      <c r="I11" s="83"/>
      <c r="J11" s="256"/>
      <c r="K11" s="256"/>
      <c r="L11" s="82"/>
      <c r="M11" s="83"/>
      <c r="N11" s="83"/>
      <c r="O11" s="241"/>
      <c r="P11" s="241"/>
      <c r="Q11" s="82"/>
      <c r="R11" s="253"/>
      <c r="S11" s="254"/>
      <c r="T11" s="254"/>
      <c r="U11" s="254"/>
      <c r="V11" s="254"/>
      <c r="W11" s="255"/>
      <c r="X11" s="82"/>
      <c r="Y11" s="83"/>
    </row>
    <row r="12" spans="1:25" s="81" customFormat="1" ht="27.95" customHeight="1">
      <c r="A12" s="261"/>
      <c r="B12" s="82"/>
      <c r="C12" s="86"/>
      <c r="D12" s="242" t="s">
        <v>0</v>
      </c>
      <c r="E12" s="242"/>
      <c r="F12" s="87"/>
      <c r="G12" s="132">
        <f>IF(AND(D2=1,D6=0),IF(D2=1,B10,B14),IF(D2=0,B14,$A$4))</f>
        <v>0</v>
      </c>
      <c r="H12" s="130">
        <f>IF(AND(D10=1,D14=0),IF(D10=1,C10,C14),IF(D10=0,C14,$A$4))</f>
        <v>0</v>
      </c>
      <c r="I12" s="80">
        <v>0</v>
      </c>
      <c r="L12" s="82"/>
      <c r="M12" s="83"/>
      <c r="N12" s="83"/>
      <c r="O12" s="241"/>
      <c r="P12" s="241"/>
      <c r="Q12" s="82"/>
      <c r="R12" s="83"/>
      <c r="S12" s="83"/>
      <c r="X12" s="82"/>
      <c r="Y12" s="83"/>
    </row>
    <row r="13" spans="1:25" s="81" customFormat="1" ht="27.95" customHeight="1">
      <c r="A13" s="261"/>
      <c r="B13" s="82"/>
      <c r="C13" s="86"/>
      <c r="D13" s="83"/>
      <c r="E13" s="256"/>
      <c r="F13" s="256"/>
      <c r="G13" s="82"/>
      <c r="H13" s="130">
        <f>IF(AND(D10=1,D14=0),IF(D10=1,C11,C15),IF(D10=0,C15,$A$4))</f>
        <v>0</v>
      </c>
      <c r="I13" s="83"/>
      <c r="L13" s="82"/>
      <c r="M13" s="83"/>
      <c r="N13" s="83"/>
      <c r="O13" s="241"/>
      <c r="P13" s="241"/>
      <c r="Q13" s="82"/>
      <c r="R13" s="83"/>
      <c r="S13" s="83"/>
      <c r="X13" s="82"/>
      <c r="Y13" s="83"/>
    </row>
    <row r="14" spans="1:25" s="81" customFormat="1" ht="27.95" customHeight="1">
      <c r="A14" s="78"/>
      <c r="B14" s="79">
        <v>0</v>
      </c>
      <c r="C14" s="130" t="str">
        <f>VLOOKUP(B14,LISTA!$A$1:$G$249,2,0)</f>
        <v>-</v>
      </c>
      <c r="D14" s="80" t="s">
        <v>22</v>
      </c>
      <c r="G14" s="82"/>
      <c r="I14" s="83"/>
      <c r="L14" s="82"/>
      <c r="M14" s="83"/>
      <c r="N14" s="83"/>
      <c r="O14" s="241"/>
      <c r="P14" s="241"/>
      <c r="Q14" s="82"/>
      <c r="R14" s="83"/>
      <c r="S14" s="83"/>
      <c r="X14" s="82"/>
      <c r="Y14" s="83"/>
    </row>
    <row r="15" spans="1:25" s="81" customFormat="1" ht="27.95" customHeight="1">
      <c r="A15" s="84"/>
      <c r="B15" s="82"/>
      <c r="C15" s="131" t="str">
        <f>VLOOKUP(B14,LISTA!$A$1:$G$249,3,0)</f>
        <v>-</v>
      </c>
      <c r="D15" s="83"/>
      <c r="G15" s="82"/>
      <c r="I15" s="83"/>
      <c r="L15" s="82"/>
      <c r="M15" s="84"/>
      <c r="N15" s="83"/>
      <c r="O15" s="241"/>
      <c r="P15" s="241"/>
      <c r="Q15" s="82"/>
      <c r="R15" s="83"/>
      <c r="S15" s="83"/>
      <c r="X15" s="82"/>
      <c r="Y15" s="83"/>
    </row>
    <row r="16" spans="1:25" s="81" customFormat="1" ht="27.95" customHeight="1">
      <c r="A16" s="85"/>
      <c r="B16" s="82"/>
      <c r="C16" s="86"/>
      <c r="D16" s="83"/>
      <c r="G16" s="82"/>
      <c r="I16" s="83"/>
      <c r="L16" s="82"/>
      <c r="M16" s="85"/>
      <c r="N16" s="242" t="s">
        <v>0</v>
      </c>
      <c r="O16" s="242"/>
      <c r="P16" s="87">
        <v>32</v>
      </c>
      <c r="Q16" s="132">
        <f>IF(AND(N8=1,N24=0),IF(N8=1,L8,L24),IF(N8=0,L24,$A$4))</f>
        <v>0</v>
      </c>
      <c r="R16" s="130">
        <f>IF(AND(N8=1,N24=0),IF(N8=1,M8,M24),IF(N8=0,M24,$A$4))</f>
        <v>0</v>
      </c>
      <c r="S16" s="80"/>
      <c r="X16" s="82"/>
      <c r="Y16" s="83"/>
    </row>
    <row r="17" spans="1:28" s="81" customFormat="1" ht="27.95" customHeight="1">
      <c r="A17" s="85"/>
      <c r="B17" s="82"/>
      <c r="C17" s="86"/>
      <c r="D17" s="83"/>
      <c r="G17" s="82"/>
      <c r="I17" s="83"/>
      <c r="L17" s="82"/>
      <c r="M17" s="85"/>
      <c r="N17" s="83"/>
      <c r="O17" s="256"/>
      <c r="P17" s="256"/>
      <c r="Q17" s="82"/>
      <c r="R17" s="130">
        <f>IF(AND(N8=1,N24=0),IF(N8=1,M9,M25),IF(N8=0,M25,$A$4))</f>
        <v>0</v>
      </c>
      <c r="S17" s="83"/>
      <c r="T17" s="241"/>
      <c r="U17" s="241"/>
      <c r="V17" s="241"/>
      <c r="W17" s="241"/>
      <c r="X17" s="82"/>
      <c r="Y17" s="83"/>
    </row>
    <row r="18" spans="1:28" s="81" customFormat="1" ht="27.95" customHeight="1">
      <c r="A18" s="78"/>
      <c r="B18" s="79"/>
      <c r="C18" s="130" t="str">
        <f>VLOOKUP(B18,LISTA!$A$1:$G$249,2,0)</f>
        <v>-</v>
      </c>
      <c r="D18" s="80">
        <v>1</v>
      </c>
      <c r="G18" s="82"/>
      <c r="I18" s="83"/>
      <c r="L18" s="82"/>
      <c r="M18" s="83"/>
      <c r="N18" s="83"/>
      <c r="O18" s="256"/>
      <c r="P18" s="256"/>
      <c r="Q18" s="82"/>
      <c r="R18" s="83"/>
      <c r="S18" s="83"/>
      <c r="T18" s="241"/>
      <c r="U18" s="241"/>
      <c r="V18" s="241"/>
      <c r="W18" s="241"/>
      <c r="X18" s="82"/>
      <c r="Y18" s="83"/>
    </row>
    <row r="19" spans="1:28" s="81" customFormat="1" ht="27.95" customHeight="1">
      <c r="A19" s="84"/>
      <c r="B19" s="82"/>
      <c r="C19" s="131" t="str">
        <f>VLOOKUP(B18,LISTA!$A$1:$G$249,3,0)</f>
        <v>-</v>
      </c>
      <c r="D19" s="83"/>
      <c r="E19" s="241"/>
      <c r="F19" s="241"/>
      <c r="G19" s="82"/>
      <c r="I19" s="83"/>
      <c r="L19" s="82"/>
      <c r="M19" s="83"/>
      <c r="N19" s="83"/>
      <c r="O19" s="256"/>
      <c r="P19" s="256"/>
      <c r="Q19" s="82"/>
      <c r="R19" s="83"/>
      <c r="S19" s="83"/>
      <c r="T19" s="241"/>
      <c r="U19" s="241"/>
      <c r="V19" s="241"/>
      <c r="W19" s="241"/>
      <c r="X19" s="82"/>
      <c r="Y19" s="83"/>
    </row>
    <row r="20" spans="1:28" s="81" customFormat="1" ht="27.95" customHeight="1">
      <c r="A20" s="261"/>
      <c r="B20" s="82"/>
      <c r="C20" s="86"/>
      <c r="D20" s="242" t="s">
        <v>0</v>
      </c>
      <c r="E20" s="242"/>
      <c r="F20" s="87"/>
      <c r="G20" s="132">
        <f>IF(AND(D2=1,D6=0),IF(D2=1,B18,B22),IF(D2=0,B22,$A$4))</f>
        <v>0</v>
      </c>
      <c r="H20" s="130" t="str">
        <f>IF(AND(D18=1,D22=0),IF(D18=1,C18,C22),IF(D18=0,C22,$A$4))</f>
        <v>-</v>
      </c>
      <c r="I20" s="80">
        <v>0</v>
      </c>
      <c r="L20" s="82"/>
      <c r="M20" s="83"/>
      <c r="N20" s="83"/>
      <c r="O20" s="256"/>
      <c r="P20" s="256"/>
      <c r="Q20" s="82"/>
      <c r="R20" s="83"/>
      <c r="S20" s="83"/>
      <c r="T20" s="241"/>
      <c r="U20" s="241"/>
      <c r="V20" s="241"/>
      <c r="W20" s="241"/>
      <c r="X20" s="82"/>
      <c r="Y20" s="83"/>
    </row>
    <row r="21" spans="1:28" s="81" customFormat="1" ht="27.95" customHeight="1">
      <c r="A21" s="261"/>
      <c r="B21" s="82"/>
      <c r="C21" s="86"/>
      <c r="D21" s="83"/>
      <c r="E21" s="256"/>
      <c r="F21" s="256"/>
      <c r="G21" s="82"/>
      <c r="H21" s="130" t="str">
        <f>IF(AND(D18=1,D22=0),IF(D18=1,C19,C23),IF(D18=0,C23,$A$4))</f>
        <v>-</v>
      </c>
      <c r="I21" s="83"/>
      <c r="J21" s="241"/>
      <c r="K21" s="241"/>
      <c r="L21" s="82"/>
      <c r="M21" s="83"/>
      <c r="N21" s="83"/>
      <c r="O21" s="256"/>
      <c r="P21" s="256"/>
      <c r="Q21" s="82"/>
      <c r="R21" s="83"/>
      <c r="S21" s="83"/>
      <c r="T21" s="241"/>
      <c r="U21" s="241"/>
      <c r="V21" s="241"/>
      <c r="W21" s="241"/>
      <c r="X21" s="82"/>
      <c r="Y21" s="83"/>
    </row>
    <row r="22" spans="1:28" s="81" customFormat="1" ht="27.95" customHeight="1">
      <c r="A22" s="78"/>
      <c r="B22" s="79">
        <v>0</v>
      </c>
      <c r="C22" s="130" t="str">
        <f>VLOOKUP(B22,LISTA!$A$1:$G$249,2,0)</f>
        <v>-</v>
      </c>
      <c r="D22" s="80">
        <v>0</v>
      </c>
      <c r="G22" s="82"/>
      <c r="I22" s="83"/>
      <c r="J22" s="241"/>
      <c r="K22" s="241"/>
      <c r="L22" s="82"/>
      <c r="M22" s="83"/>
      <c r="N22" s="83"/>
      <c r="O22" s="256"/>
      <c r="P22" s="256"/>
      <c r="Q22" s="82"/>
      <c r="R22" s="83"/>
      <c r="S22" s="83"/>
      <c r="T22" s="241"/>
      <c r="U22" s="241"/>
      <c r="V22" s="241"/>
      <c r="W22" s="241"/>
      <c r="X22" s="82"/>
      <c r="Y22" s="83"/>
    </row>
    <row r="23" spans="1:28" s="81" customFormat="1" ht="27.95" customHeight="1">
      <c r="A23" s="84"/>
      <c r="B23" s="82"/>
      <c r="C23" s="131" t="str">
        <f>VLOOKUP(B22,LISTA!$A$1:$G$249,3,0)</f>
        <v>-</v>
      </c>
      <c r="D23" s="83"/>
      <c r="G23" s="82"/>
      <c r="H23" s="84"/>
      <c r="I23" s="83"/>
      <c r="J23" s="241"/>
      <c r="K23" s="241"/>
      <c r="L23" s="82"/>
      <c r="M23" s="83"/>
      <c r="N23" s="83"/>
      <c r="O23" s="256"/>
      <c r="P23" s="256"/>
      <c r="Q23" s="82"/>
      <c r="R23" s="83"/>
      <c r="S23" s="83"/>
      <c r="T23" s="241"/>
      <c r="U23" s="241"/>
      <c r="V23" s="241"/>
      <c r="W23" s="241"/>
      <c r="X23" s="82"/>
      <c r="Y23" s="83"/>
    </row>
    <row r="24" spans="1:28" s="81" customFormat="1" ht="27.95" customHeight="1">
      <c r="A24" s="85"/>
      <c r="B24" s="82"/>
      <c r="C24" s="86"/>
      <c r="D24" s="83"/>
      <c r="G24" s="82"/>
      <c r="H24" s="85"/>
      <c r="I24" s="242" t="s">
        <v>0</v>
      </c>
      <c r="J24" s="242"/>
      <c r="K24" s="87">
        <v>22</v>
      </c>
      <c r="L24" s="132">
        <f>IF(AND(I20=1,I28=0),IF(I20=1,G20,G28),IF(I20=0,G28,$A$4))</f>
        <v>0</v>
      </c>
      <c r="M24" s="130" t="str">
        <f>IF(AND(I20=1,I28=0),IF(I20=1,H20,H28),IF(I20=0,H28,$A$4))</f>
        <v>KACZMARCZYK JAN</v>
      </c>
      <c r="N24" s="80" t="s">
        <v>22</v>
      </c>
      <c r="Q24" s="82"/>
      <c r="R24" s="83"/>
      <c r="S24" s="83"/>
      <c r="T24" s="241"/>
      <c r="U24" s="241"/>
      <c r="V24" s="241"/>
      <c r="W24" s="241"/>
      <c r="X24" s="82"/>
      <c r="Y24" s="83"/>
    </row>
    <row r="25" spans="1:28" s="81" customFormat="1" ht="27.95" customHeight="1">
      <c r="A25" s="85"/>
      <c r="B25" s="82"/>
      <c r="C25" s="86"/>
      <c r="D25" s="83"/>
      <c r="G25" s="82"/>
      <c r="H25" s="85"/>
      <c r="I25" s="83"/>
      <c r="J25" s="256"/>
      <c r="K25" s="256"/>
      <c r="L25" s="82"/>
      <c r="M25" s="130" t="str">
        <f>IF(AND(I20=1,I28=0),IF(I20=1,H21,H29),IF(I20=0,H29,$A$4))</f>
        <v>SEIDO KARATE KĘTY</v>
      </c>
      <c r="N25" s="83"/>
      <c r="O25" s="241"/>
      <c r="P25" s="241"/>
      <c r="Q25" s="82"/>
      <c r="R25" s="83"/>
      <c r="S25" s="83"/>
      <c r="T25" s="241"/>
      <c r="U25" s="241"/>
      <c r="V25" s="241"/>
      <c r="W25" s="241"/>
      <c r="X25" s="82"/>
      <c r="Y25" s="83"/>
    </row>
    <row r="26" spans="1:28" s="81" customFormat="1" ht="27.95" customHeight="1">
      <c r="A26" s="78"/>
      <c r="B26" s="79"/>
      <c r="C26" s="130" t="str">
        <f>VLOOKUP(B26,LISTA!$A$1:$G$249,2,0)</f>
        <v>-</v>
      </c>
      <c r="D26" s="80">
        <v>0</v>
      </c>
      <c r="G26" s="82"/>
      <c r="I26" s="83"/>
      <c r="J26" s="256"/>
      <c r="K26" s="256"/>
      <c r="L26" s="82"/>
      <c r="M26" s="83"/>
      <c r="N26" s="83"/>
      <c r="O26" s="241"/>
      <c r="P26" s="241"/>
      <c r="Q26" s="82"/>
      <c r="R26" s="83"/>
      <c r="S26" s="83"/>
      <c r="T26" s="241"/>
      <c r="U26" s="241"/>
      <c r="V26" s="241"/>
      <c r="W26" s="241"/>
      <c r="X26" s="82"/>
      <c r="Y26" s="83"/>
    </row>
    <row r="27" spans="1:28" s="81" customFormat="1" ht="27.95" customHeight="1">
      <c r="A27" s="84"/>
      <c r="B27" s="82"/>
      <c r="C27" s="130" t="str">
        <f>VLOOKUP(B26,LISTA!$A$1:$G$249,3,0)</f>
        <v>-</v>
      </c>
      <c r="D27" s="83"/>
      <c r="E27" s="241"/>
      <c r="F27" s="241"/>
      <c r="G27" s="82"/>
      <c r="I27" s="83"/>
      <c r="J27" s="256"/>
      <c r="K27" s="256"/>
      <c r="L27" s="82"/>
      <c r="M27" s="83"/>
      <c r="N27" s="83"/>
      <c r="O27" s="241"/>
      <c r="P27" s="241"/>
      <c r="Q27" s="82"/>
      <c r="R27" s="83"/>
      <c r="S27" s="83"/>
      <c r="T27" s="241"/>
      <c r="U27" s="241"/>
      <c r="V27" s="241"/>
      <c r="W27" s="241"/>
      <c r="X27" s="82"/>
      <c r="Y27" s="83"/>
    </row>
    <row r="28" spans="1:28" s="81" customFormat="1" ht="27.95" customHeight="1">
      <c r="A28" s="261"/>
      <c r="B28" s="82"/>
      <c r="C28" s="86"/>
      <c r="D28" s="242" t="s">
        <v>0</v>
      </c>
      <c r="E28" s="242"/>
      <c r="F28" s="87"/>
      <c r="G28" s="132">
        <f>IF(AND(D2=1,D6=0),IF(D2=1,B26,B30),IF(D2=0,B30,$A$4))</f>
        <v>0</v>
      </c>
      <c r="H28" s="130" t="str">
        <f>IF(AND(D26=1,D30=0),IF(D26=1,C26,C30),IF(D26=0,C30,$A$4))</f>
        <v>KACZMARCZYK JAN</v>
      </c>
      <c r="I28" s="80">
        <v>1</v>
      </c>
      <c r="L28" s="82"/>
      <c r="M28" s="83"/>
      <c r="N28" s="83"/>
      <c r="O28" s="241"/>
      <c r="P28" s="241"/>
      <c r="Q28" s="262" t="s">
        <v>1</v>
      </c>
      <c r="R28" s="262"/>
      <c r="S28" s="262"/>
      <c r="T28" s="241"/>
      <c r="U28" s="241"/>
      <c r="V28" s="241"/>
      <c r="W28" s="241"/>
      <c r="X28" s="82"/>
      <c r="Y28" s="83"/>
    </row>
    <row r="29" spans="1:28" s="81" customFormat="1" ht="27.95" customHeight="1">
      <c r="A29" s="261"/>
      <c r="B29" s="82"/>
      <c r="C29" s="86"/>
      <c r="D29" s="83"/>
      <c r="E29" s="256"/>
      <c r="F29" s="256"/>
      <c r="G29" s="82"/>
      <c r="H29" s="130" t="str">
        <f>IF(AND(D26=1,D30=0),IF(D26=1,C27,C31),IF(D26=0,C31,$A$4))</f>
        <v>SEIDO KARATE KĘTY</v>
      </c>
      <c r="I29" s="83"/>
      <c r="L29" s="82"/>
      <c r="M29" s="83"/>
      <c r="N29" s="83"/>
      <c r="O29" s="241"/>
      <c r="P29" s="241"/>
      <c r="Q29" s="98"/>
      <c r="R29" s="99" t="s">
        <v>9</v>
      </c>
      <c r="S29" s="100">
        <v>47</v>
      </c>
      <c r="T29" s="241"/>
      <c r="U29" s="241"/>
      <c r="V29" s="241"/>
      <c r="W29" s="241"/>
      <c r="X29" s="82"/>
      <c r="Y29" s="83"/>
    </row>
    <row r="30" spans="1:28" s="81" customFormat="1" ht="27.95" customHeight="1">
      <c r="A30" s="78"/>
      <c r="B30" s="79">
        <v>93</v>
      </c>
      <c r="C30" s="130" t="str">
        <f>VLOOKUP(B30,LISTA!$A$1:$G$249,2,0)</f>
        <v>KACZMARCZYK JAN</v>
      </c>
      <c r="D30" s="80">
        <v>1</v>
      </c>
      <c r="G30" s="82"/>
      <c r="I30" s="83"/>
      <c r="L30" s="82"/>
      <c r="M30" s="83"/>
      <c r="N30" s="83"/>
      <c r="Q30" s="133">
        <f>IF(AND(N8=0,N24=1),IF(N8=0,L8,L24),IF(N8=1,L24,$A$4))</f>
        <v>0</v>
      </c>
      <c r="R30" s="130">
        <f>IF(AND(N8=0,N24=1),IF(N8=0,M8,M24),IF(N8=1,M24,$A$4))</f>
        <v>0</v>
      </c>
      <c r="S30" s="101"/>
      <c r="T30" s="241"/>
      <c r="U30" s="241"/>
      <c r="V30" s="241"/>
      <c r="W30" s="241"/>
      <c r="X30" s="82"/>
      <c r="Y30" s="83"/>
    </row>
    <row r="31" spans="1:28" s="81" customFormat="1" ht="27.95" customHeight="1">
      <c r="A31" s="84"/>
      <c r="B31" s="82"/>
      <c r="C31" s="130" t="str">
        <f>VLOOKUP(B30,LISTA!$A$1:$G$249,3,0)</f>
        <v>SEIDO KARATE KĘTY</v>
      </c>
      <c r="D31" s="83"/>
      <c r="G31" s="82"/>
      <c r="I31" s="83"/>
      <c r="L31" s="82"/>
      <c r="M31" s="84"/>
      <c r="N31" s="83"/>
      <c r="Q31" s="98"/>
      <c r="R31" s="130">
        <f>IF(AND(N8=0,N24=1),IF(N8=0,M9,M25),IF(N8=1,M25,$A$4))</f>
        <v>0</v>
      </c>
      <c r="S31" s="102"/>
      <c r="T31" s="241"/>
      <c r="U31" s="241"/>
      <c r="V31" s="241"/>
      <c r="W31" s="241"/>
      <c r="X31" s="103"/>
      <c r="Y31" s="104"/>
    </row>
    <row r="32" spans="1:28" s="81" customFormat="1" ht="27.95" customHeight="1">
      <c r="A32" s="85"/>
      <c r="B32" s="82"/>
      <c r="C32" s="86"/>
      <c r="D32" s="83"/>
      <c r="G32" s="82"/>
      <c r="I32" s="83"/>
      <c r="L32" s="82"/>
      <c r="M32" s="85"/>
      <c r="N32" s="83"/>
      <c r="Q32" s="98"/>
      <c r="R32" s="84"/>
      <c r="S32" s="102"/>
      <c r="T32" s="105" t="s">
        <v>9</v>
      </c>
      <c r="U32" s="105"/>
      <c r="V32" s="105"/>
      <c r="W32" s="106">
        <v>56</v>
      </c>
      <c r="X32" s="134">
        <f>IF(AND(S16=1,S48=0),IF(S16=1,Q16,Q48),IF(S16=0,Q48,$A$4))</f>
        <v>0</v>
      </c>
      <c r="Y32" s="135">
        <f>IF(AND(S16=1,S48=0),IF(S16=1,R16,R48),IF(S16=0,R48,$A$4))</f>
        <v>0</v>
      </c>
      <c r="Z32" s="263" t="s">
        <v>29</v>
      </c>
      <c r="AA32" s="264"/>
      <c r="AB32" s="264"/>
    </row>
    <row r="33" spans="1:28" s="81" customFormat="1" ht="27.95" customHeight="1">
      <c r="A33" s="85"/>
      <c r="B33" s="82"/>
      <c r="C33" s="86"/>
      <c r="D33" s="83"/>
      <c r="G33" s="82"/>
      <c r="I33" s="83"/>
      <c r="L33" s="82"/>
      <c r="M33" s="85"/>
      <c r="N33" s="83"/>
      <c r="Q33" s="98"/>
      <c r="R33" s="83"/>
      <c r="S33" s="102"/>
      <c r="T33" s="256"/>
      <c r="U33" s="256"/>
      <c r="V33" s="256"/>
      <c r="W33" s="256"/>
      <c r="X33" s="107"/>
      <c r="Y33" s="135">
        <f>IF(AND(S16=1,S48=0),IF(S16=1,R17,R49),IF(S16=0,R49,$A$4))</f>
        <v>0</v>
      </c>
      <c r="Z33" s="263"/>
      <c r="AA33" s="264"/>
      <c r="AB33" s="264"/>
    </row>
    <row r="34" spans="1:28" s="81" customFormat="1" ht="27.95" customHeight="1">
      <c r="A34" s="78"/>
      <c r="B34" s="79">
        <v>102</v>
      </c>
      <c r="C34" s="130" t="str">
        <f>VLOOKUP(B34,LISTA!$A$1:$G$249,2,0)</f>
        <v>MAŁYSA BARTOSZ</v>
      </c>
      <c r="D34" s="80">
        <v>1</v>
      </c>
      <c r="G34" s="82"/>
      <c r="I34" s="83"/>
      <c r="L34" s="82"/>
      <c r="M34" s="83"/>
      <c r="N34" s="83"/>
      <c r="Q34" s="133">
        <f>IF(AND(N40=0,N56=1),IF(N40=0,L40,L56),IF(N40=1,L56,$A$4))</f>
        <v>0</v>
      </c>
      <c r="R34" s="130">
        <f>IF(AND(N40=0,N56=1),IF(N40=0,M40,M56),IF(N40=1,M56,$A$4))</f>
        <v>0</v>
      </c>
      <c r="S34" s="101"/>
      <c r="T34" s="256"/>
      <c r="U34" s="256"/>
      <c r="V34" s="256"/>
      <c r="W34" s="256"/>
      <c r="X34" s="108"/>
      <c r="Y34" s="109"/>
    </row>
    <row r="35" spans="1:28" s="81" customFormat="1" ht="27.95" customHeight="1">
      <c r="A35" s="84"/>
      <c r="B35" s="82"/>
      <c r="C35" s="130" t="str">
        <f>VLOOKUP(B34,LISTA!$A$1:$G$249,3,0)</f>
        <v>ŚLĄSKI KLUB KARATE I KICK-BOXINGU LUBSZA</v>
      </c>
      <c r="D35" s="83"/>
      <c r="E35" s="241"/>
      <c r="F35" s="241"/>
      <c r="G35" s="82"/>
      <c r="I35" s="83"/>
      <c r="L35" s="82"/>
      <c r="M35" s="83"/>
      <c r="N35" s="83"/>
      <c r="O35" s="256"/>
      <c r="P35" s="256"/>
      <c r="Q35" s="98"/>
      <c r="R35" s="130">
        <f>IF(AND(N40=0,N56=1),IF(N40=0,M41,M57),IF(N40=1,M57,$A$4))</f>
        <v>0</v>
      </c>
      <c r="S35" s="102"/>
      <c r="T35" s="256"/>
      <c r="U35" s="256"/>
      <c r="V35" s="256"/>
      <c r="W35" s="256"/>
      <c r="X35" s="82"/>
      <c r="Y35" s="83"/>
    </row>
    <row r="36" spans="1:28" s="81" customFormat="1" ht="27.95" customHeight="1">
      <c r="A36" s="261"/>
      <c r="B36" s="82"/>
      <c r="C36" s="86"/>
      <c r="D36" s="242" t="s">
        <v>0</v>
      </c>
      <c r="E36" s="242"/>
      <c r="F36" s="87"/>
      <c r="G36" s="132">
        <f>IF(AND(D2=1,D6=0),IF(D2=1,B34,B38),IF(D2=0,B38,$A$4))</f>
        <v>102</v>
      </c>
      <c r="H36" s="130" t="str">
        <f>IF(AND(D34=1,D38=0),IF(D34=1,C34,C38),IF(D34=0,C38,$A$4))</f>
        <v>MAŁYSA BARTOSZ</v>
      </c>
      <c r="I36" s="80">
        <v>1</v>
      </c>
      <c r="L36" s="82"/>
      <c r="M36" s="83"/>
      <c r="N36" s="83"/>
      <c r="O36" s="256"/>
      <c r="P36" s="256"/>
      <c r="Q36" s="110"/>
      <c r="R36" s="111"/>
      <c r="S36" s="112"/>
      <c r="T36" s="256"/>
      <c r="U36" s="256"/>
      <c r="V36" s="256"/>
      <c r="W36" s="256"/>
      <c r="X36" s="82"/>
      <c r="Y36" s="83"/>
    </row>
    <row r="37" spans="1:28" s="81" customFormat="1" ht="27.95" customHeight="1">
      <c r="A37" s="261"/>
      <c r="B37" s="82"/>
      <c r="C37" s="86"/>
      <c r="D37" s="83"/>
      <c r="E37" s="256"/>
      <c r="F37" s="256"/>
      <c r="G37" s="82"/>
      <c r="H37" s="130" t="str">
        <f>IF(AND(D34=1,D38=0),IF(D34=1,C35,C39),IF(D34=0,C39,$A$4))</f>
        <v>ŚLĄSKI KLUB KARATE I KICK-BOXINGU LUBSZA</v>
      </c>
      <c r="I37" s="83"/>
      <c r="J37" s="241"/>
      <c r="K37" s="241"/>
      <c r="L37" s="82"/>
      <c r="M37" s="83"/>
      <c r="N37" s="83"/>
      <c r="O37" s="256"/>
      <c r="P37" s="256"/>
      <c r="Q37" s="82"/>
      <c r="R37" s="83"/>
      <c r="S37" s="83"/>
      <c r="T37" s="256"/>
      <c r="U37" s="256"/>
      <c r="V37" s="256"/>
      <c r="W37" s="256"/>
      <c r="X37" s="82"/>
      <c r="Y37" s="83"/>
    </row>
    <row r="38" spans="1:28" s="81" customFormat="1" ht="27.95" customHeight="1">
      <c r="A38" s="78"/>
      <c r="B38" s="79"/>
      <c r="C38" s="130" t="str">
        <f>VLOOKUP(B38,LISTA!$A$1:$G$249,2,0)</f>
        <v>-</v>
      </c>
      <c r="D38" s="80">
        <v>0</v>
      </c>
      <c r="G38" s="82"/>
      <c r="I38" s="83"/>
      <c r="J38" s="241"/>
      <c r="K38" s="241"/>
      <c r="L38" s="82"/>
      <c r="M38" s="83"/>
      <c r="N38" s="83"/>
      <c r="O38" s="256"/>
      <c r="P38" s="256"/>
      <c r="Q38" s="82"/>
      <c r="R38" s="83"/>
      <c r="S38" s="83"/>
      <c r="T38" s="256"/>
      <c r="U38" s="256"/>
      <c r="V38" s="256"/>
      <c r="W38" s="256"/>
      <c r="X38" s="82"/>
      <c r="Y38" s="83"/>
    </row>
    <row r="39" spans="1:28" s="81" customFormat="1" ht="27.95" customHeight="1">
      <c r="A39" s="84"/>
      <c r="B39" s="82"/>
      <c r="C39" s="130" t="str">
        <f>VLOOKUP(B38,LISTA!$A$1:$G$249,3,0)</f>
        <v>-</v>
      </c>
      <c r="D39" s="83"/>
      <c r="G39" s="82"/>
      <c r="H39" s="84"/>
      <c r="I39" s="83"/>
      <c r="J39" s="241"/>
      <c r="K39" s="241"/>
      <c r="L39" s="82"/>
      <c r="M39" s="83"/>
      <c r="N39" s="83"/>
      <c r="O39" s="256"/>
      <c r="P39" s="256"/>
      <c r="Q39" s="82"/>
      <c r="R39" s="83"/>
      <c r="S39" s="83"/>
      <c r="T39" s="256"/>
      <c r="U39" s="256"/>
      <c r="V39" s="256"/>
      <c r="W39" s="256"/>
      <c r="X39" s="82"/>
      <c r="Y39" s="83"/>
    </row>
    <row r="40" spans="1:28" s="81" customFormat="1" ht="27.95" customHeight="1">
      <c r="A40" s="85"/>
      <c r="B40" s="82"/>
      <c r="C40" s="136"/>
      <c r="D40" s="83"/>
      <c r="G40" s="82"/>
      <c r="H40" s="85"/>
      <c r="I40" s="242" t="s">
        <v>0</v>
      </c>
      <c r="J40" s="242"/>
      <c r="K40" s="87"/>
      <c r="L40" s="132">
        <f>IF(AND(I20=1,I28=0),IF(I20=1,G36,G44),IF(I20=0,G44,$A$4))</f>
        <v>0</v>
      </c>
      <c r="M40" s="130" t="str">
        <f>IF(AND(I36=1,I44=0),IF(I36=1,H36,H44),IF(I36=0,H44,$A$4))</f>
        <v>MAŁYSA BARTOSZ</v>
      </c>
      <c r="N40" s="80" t="s">
        <v>22</v>
      </c>
      <c r="Q40" s="82"/>
      <c r="R40" s="83"/>
      <c r="S40" s="83"/>
      <c r="T40" s="256"/>
      <c r="U40" s="256"/>
      <c r="V40" s="256"/>
      <c r="W40" s="256"/>
      <c r="X40" s="82"/>
      <c r="Y40" s="83"/>
    </row>
    <row r="41" spans="1:28" s="81" customFormat="1" ht="27.95" customHeight="1">
      <c r="A41" s="85"/>
      <c r="B41" s="82"/>
      <c r="C41" s="86"/>
      <c r="D41" s="83"/>
      <c r="G41" s="82"/>
      <c r="H41" s="85"/>
      <c r="I41" s="83"/>
      <c r="J41" s="256"/>
      <c r="K41" s="256"/>
      <c r="L41" s="82"/>
      <c r="M41" s="130" t="str">
        <f>IF(AND(I36=1,I44=0),IF(I36=1,H37,H45),IF(I36=0,H45,$A$4))</f>
        <v>ŚLĄSKI KLUB KARATE I KICK-BOXINGU LUBSZA</v>
      </c>
      <c r="N41" s="83"/>
      <c r="O41" s="241"/>
      <c r="P41" s="241"/>
      <c r="Q41" s="82"/>
      <c r="R41" s="83"/>
      <c r="S41" s="83"/>
      <c r="T41" s="256"/>
      <c r="U41" s="256"/>
      <c r="V41" s="256"/>
      <c r="W41" s="256"/>
      <c r="X41" s="82"/>
      <c r="Y41" s="83"/>
    </row>
    <row r="42" spans="1:28" s="81" customFormat="1" ht="27.95" customHeight="1">
      <c r="A42" s="78"/>
      <c r="B42" s="79"/>
      <c r="C42" s="130" t="str">
        <f>VLOOKUP(B42,LISTA!$A$1:$G$249,2,0)</f>
        <v>-</v>
      </c>
      <c r="D42" s="80" t="s">
        <v>22</v>
      </c>
      <c r="G42" s="82"/>
      <c r="I42" s="83"/>
      <c r="J42" s="256"/>
      <c r="K42" s="256"/>
      <c r="L42" s="82"/>
      <c r="M42" s="83"/>
      <c r="N42" s="83"/>
      <c r="O42" s="241"/>
      <c r="P42" s="241"/>
      <c r="Q42" s="82"/>
      <c r="R42" s="83"/>
      <c r="S42" s="83"/>
      <c r="T42" s="256"/>
      <c r="U42" s="256"/>
      <c r="V42" s="256"/>
      <c r="W42" s="256"/>
      <c r="X42" s="82"/>
      <c r="Y42" s="83"/>
    </row>
    <row r="43" spans="1:28" s="81" customFormat="1" ht="27.95" customHeight="1">
      <c r="A43" s="84"/>
      <c r="B43" s="82"/>
      <c r="C43" s="130" t="str">
        <f>VLOOKUP(B42,LISTA!$A$1:$G$249,3,0)</f>
        <v>-</v>
      </c>
      <c r="D43" s="83"/>
      <c r="E43" s="241"/>
      <c r="F43" s="241"/>
      <c r="G43" s="82"/>
      <c r="I43" s="83"/>
      <c r="J43" s="256"/>
      <c r="K43" s="256"/>
      <c r="L43" s="82"/>
      <c r="M43" s="83"/>
      <c r="N43" s="83"/>
      <c r="O43" s="241"/>
      <c r="P43" s="241"/>
      <c r="Q43" s="82"/>
      <c r="R43" s="83"/>
      <c r="S43" s="83"/>
      <c r="T43" s="256"/>
      <c r="U43" s="256"/>
      <c r="V43" s="256"/>
      <c r="W43" s="256"/>
      <c r="X43" s="82"/>
      <c r="Y43" s="83"/>
    </row>
    <row r="44" spans="1:28" s="81" customFormat="1" ht="27.95" customHeight="1">
      <c r="A44" s="261"/>
      <c r="B44" s="82"/>
      <c r="C44" s="86"/>
      <c r="D44" s="242" t="s">
        <v>0</v>
      </c>
      <c r="E44" s="242"/>
      <c r="F44" s="87"/>
      <c r="G44" s="132">
        <f>IF(AND(D2=1,D6=0),IF(D2=1,B42,B46),IF(D2=0,B46,$A$4))</f>
        <v>0</v>
      </c>
      <c r="H44" s="130">
        <f>IF(AND(D42=1,D46=0),IF(D42=1,C42,C46),IF(D42=0,C46,$A$4))</f>
        <v>0</v>
      </c>
      <c r="I44" s="80">
        <v>0</v>
      </c>
      <c r="L44" s="82"/>
      <c r="M44" s="83"/>
      <c r="N44" s="83"/>
      <c r="O44" s="241"/>
      <c r="P44" s="241"/>
      <c r="Q44" s="82"/>
      <c r="R44" s="83"/>
      <c r="S44" s="83"/>
      <c r="T44" s="256"/>
      <c r="U44" s="256"/>
      <c r="V44" s="256"/>
      <c r="W44" s="256"/>
      <c r="X44" s="82"/>
      <c r="Y44" s="83"/>
    </row>
    <row r="45" spans="1:28" s="81" customFormat="1" ht="27.95" customHeight="1">
      <c r="A45" s="261"/>
      <c r="B45" s="82"/>
      <c r="C45" s="86"/>
      <c r="D45" s="83"/>
      <c r="E45" s="256"/>
      <c r="F45" s="256"/>
      <c r="G45" s="82"/>
      <c r="H45" s="130">
        <f>IF(AND(D42=1,D46=0),IF(D42=1,C43,C47),IF(D42=0,C47,$A$4))</f>
        <v>0</v>
      </c>
      <c r="I45" s="83"/>
      <c r="L45" s="82"/>
      <c r="M45" s="83"/>
      <c r="N45" s="83"/>
      <c r="O45" s="241"/>
      <c r="P45" s="241"/>
      <c r="Q45" s="82"/>
      <c r="R45" s="83"/>
      <c r="S45" s="83"/>
      <c r="T45" s="256"/>
      <c r="U45" s="256"/>
      <c r="V45" s="256"/>
      <c r="W45" s="256"/>
      <c r="X45" s="82"/>
      <c r="Y45" s="83"/>
    </row>
    <row r="46" spans="1:28" s="81" customFormat="1" ht="27.95" customHeight="1">
      <c r="A46" s="78"/>
      <c r="B46" s="79"/>
      <c r="C46" s="130" t="str">
        <f>VLOOKUP(B46,LISTA!$A$1:$G$249,2,0)</f>
        <v>-</v>
      </c>
      <c r="D46" s="80" t="s">
        <v>22</v>
      </c>
      <c r="G46" s="82"/>
      <c r="I46" s="83"/>
      <c r="L46" s="82"/>
      <c r="M46" s="83"/>
      <c r="N46" s="83"/>
      <c r="O46" s="241"/>
      <c r="P46" s="241"/>
      <c r="Q46" s="82"/>
      <c r="R46" s="83"/>
      <c r="S46" s="83"/>
      <c r="T46" s="256"/>
      <c r="U46" s="256"/>
      <c r="V46" s="256"/>
      <c r="W46" s="256"/>
      <c r="X46" s="82"/>
      <c r="Y46" s="83"/>
    </row>
    <row r="47" spans="1:28" s="81" customFormat="1" ht="27.95" customHeight="1">
      <c r="A47" s="84"/>
      <c r="B47" s="82"/>
      <c r="C47" s="130" t="str">
        <f>VLOOKUP(B46,LISTA!$A$1:$G$249,3,0)</f>
        <v>-</v>
      </c>
      <c r="D47" s="83"/>
      <c r="G47" s="82"/>
      <c r="I47" s="83"/>
      <c r="L47" s="82"/>
      <c r="N47" s="83"/>
      <c r="O47" s="241"/>
      <c r="P47" s="241"/>
      <c r="Q47" s="82"/>
      <c r="R47" s="83"/>
      <c r="S47" s="83"/>
      <c r="T47" s="256"/>
      <c r="U47" s="256"/>
      <c r="V47" s="256"/>
      <c r="W47" s="256"/>
      <c r="X47" s="82"/>
      <c r="Y47" s="83"/>
    </row>
    <row r="48" spans="1:28" s="81" customFormat="1" ht="27.95" customHeight="1">
      <c r="A48" s="85"/>
      <c r="B48" s="82"/>
      <c r="C48" s="86"/>
      <c r="D48" s="83"/>
      <c r="G48" s="82"/>
      <c r="I48" s="83"/>
      <c r="L48" s="82"/>
      <c r="N48" s="242" t="s">
        <v>0</v>
      </c>
      <c r="O48" s="242"/>
      <c r="P48" s="87">
        <v>33</v>
      </c>
      <c r="Q48" s="132">
        <f>IF(AND(N40=1,N56=0),IF(N40=1,L40,L56),IF(N40=0,L56,$A$4))</f>
        <v>0</v>
      </c>
      <c r="R48" s="130">
        <f>IF(AND(N40=1,N56=0),IF(N40=1,M40,M56),IF(N40=0,M56,$A$4))</f>
        <v>0</v>
      </c>
      <c r="S48" s="80"/>
      <c r="X48" s="265"/>
      <c r="Y48" s="265"/>
      <c r="Z48" s="265"/>
    </row>
    <row r="49" spans="1:27" s="81" customFormat="1" ht="27.95" customHeight="1">
      <c r="A49" s="85"/>
      <c r="B49" s="82"/>
      <c r="C49" s="86"/>
      <c r="D49" s="83"/>
      <c r="G49" s="82"/>
      <c r="I49" s="83"/>
      <c r="L49" s="82"/>
      <c r="N49" s="83"/>
      <c r="O49" s="256"/>
      <c r="P49" s="256"/>
      <c r="Q49" s="82"/>
      <c r="R49" s="130">
        <f>IF(AND(N40=1,N56=0),IF(N40=1,M41,M57),IF(N40=0,M57,$A$4))</f>
        <v>0</v>
      </c>
      <c r="S49" s="83"/>
      <c r="W49" s="113"/>
      <c r="X49" s="114"/>
      <c r="Y49" s="115"/>
      <c r="Z49" s="115" t="s">
        <v>10</v>
      </c>
      <c r="AA49" s="83"/>
    </row>
    <row r="50" spans="1:27" s="81" customFormat="1" ht="27.95" customHeight="1">
      <c r="A50" s="78"/>
      <c r="B50" s="79"/>
      <c r="C50" s="130" t="str">
        <f>VLOOKUP(B50,LISTA!$A$1:$G$249,2,0)</f>
        <v>-</v>
      </c>
      <c r="D50" s="80" t="s">
        <v>22</v>
      </c>
      <c r="G50" s="82"/>
      <c r="I50" s="83"/>
      <c r="L50" s="82"/>
      <c r="M50" s="83"/>
      <c r="N50" s="83"/>
      <c r="O50" s="256"/>
      <c r="P50" s="256"/>
      <c r="Q50" s="82"/>
      <c r="R50" s="83"/>
      <c r="S50" s="83"/>
      <c r="W50" s="266" t="s">
        <v>2</v>
      </c>
      <c r="X50" s="113">
        <f>X32</f>
        <v>0</v>
      </c>
      <c r="Y50" s="113">
        <f>Y32</f>
        <v>0</v>
      </c>
      <c r="Z50" s="113">
        <v>4</v>
      </c>
      <c r="AA50" s="83"/>
    </row>
    <row r="51" spans="1:27" s="81" customFormat="1" ht="27.95" customHeight="1">
      <c r="A51" s="84"/>
      <c r="B51" s="82"/>
      <c r="C51" s="130" t="str">
        <f>VLOOKUP(B50,LISTA!$A$1:$G$249,3,0)</f>
        <v>-</v>
      </c>
      <c r="D51" s="83"/>
      <c r="E51" s="241"/>
      <c r="F51" s="241"/>
      <c r="G51" s="82"/>
      <c r="I51" s="83"/>
      <c r="L51" s="82"/>
      <c r="M51" s="83"/>
      <c r="N51" s="83"/>
      <c r="O51" s="256"/>
      <c r="P51" s="256"/>
      <c r="Q51" s="82"/>
      <c r="R51" s="83"/>
      <c r="S51" s="83"/>
      <c r="W51" s="266"/>
      <c r="X51" s="113"/>
      <c r="Y51" s="113">
        <f>Y33</f>
        <v>0</v>
      </c>
      <c r="Z51" s="113"/>
      <c r="AA51" s="83"/>
    </row>
    <row r="52" spans="1:27" s="81" customFormat="1" ht="27.95" customHeight="1">
      <c r="A52" s="261"/>
      <c r="B52" s="82"/>
      <c r="C52" s="86"/>
      <c r="D52" s="242" t="s">
        <v>0</v>
      </c>
      <c r="E52" s="242"/>
      <c r="F52" s="87"/>
      <c r="G52" s="132">
        <f>IF(AND(D2=1,D6=0),IF(D2=1,B50,B54),IF(D2=0,B54,$A$4))</f>
        <v>0</v>
      </c>
      <c r="H52" s="130">
        <f>IF(AND(D50=1,D54=0),IF(D50=1,C50,C54),IF(D50=0,C54,$A$4))</f>
        <v>0</v>
      </c>
      <c r="I52" s="80">
        <v>0</v>
      </c>
      <c r="L52" s="82"/>
      <c r="M52" s="83"/>
      <c r="N52" s="83"/>
      <c r="O52" s="256"/>
      <c r="P52" s="256"/>
      <c r="Q52" s="82"/>
      <c r="R52" s="83"/>
      <c r="S52" s="83"/>
      <c r="W52" s="266" t="s">
        <v>3</v>
      </c>
      <c r="X52" s="116">
        <f>IF(S16=0,Q16,Q48)</f>
        <v>0</v>
      </c>
      <c r="Y52" s="116">
        <f>IF(S16=0,R16,R48)</f>
        <v>0</v>
      </c>
      <c r="Z52" s="113">
        <v>3</v>
      </c>
      <c r="AA52" s="83"/>
    </row>
    <row r="53" spans="1:27" s="81" customFormat="1" ht="27.95" customHeight="1">
      <c r="A53" s="261"/>
      <c r="B53" s="82"/>
      <c r="C53" s="86"/>
      <c r="D53" s="83"/>
      <c r="E53" s="256"/>
      <c r="F53" s="256"/>
      <c r="G53" s="82"/>
      <c r="H53" s="130">
        <f>IF(AND(D50=1,D54=0),IF(D50=1,C51,C55),IF(D50=0,C55,$A$4))</f>
        <v>0</v>
      </c>
      <c r="I53" s="83"/>
      <c r="J53" s="241"/>
      <c r="K53" s="241"/>
      <c r="L53" s="82"/>
      <c r="M53" s="83"/>
      <c r="N53" s="83"/>
      <c r="O53" s="256"/>
      <c r="P53" s="256"/>
      <c r="Q53" s="82"/>
      <c r="R53" s="83"/>
      <c r="S53" s="83"/>
      <c r="W53" s="266"/>
      <c r="X53" s="113"/>
      <c r="Y53" s="116">
        <f>IF(S16=0,R17,R49)</f>
        <v>0</v>
      </c>
      <c r="Z53" s="113"/>
      <c r="AA53" s="83"/>
    </row>
    <row r="54" spans="1:27" s="81" customFormat="1" ht="27.95" customHeight="1">
      <c r="A54" s="78"/>
      <c r="B54" s="79"/>
      <c r="C54" s="130" t="str">
        <f>VLOOKUP(B54,LISTA!$A$1:$G$249,2,0)</f>
        <v>-</v>
      </c>
      <c r="D54" s="80" t="s">
        <v>22</v>
      </c>
      <c r="G54" s="82"/>
      <c r="I54" s="83"/>
      <c r="J54" s="241"/>
      <c r="K54" s="241"/>
      <c r="L54" s="82"/>
      <c r="M54" s="83"/>
      <c r="N54" s="83"/>
      <c r="O54" s="256"/>
      <c r="P54" s="256"/>
      <c r="Q54" s="82"/>
      <c r="R54" s="83"/>
      <c r="S54" s="83"/>
      <c r="W54" s="266" t="s">
        <v>4</v>
      </c>
      <c r="X54" s="116">
        <f>IF(S30=1,Q30,Q34)</f>
        <v>0</v>
      </c>
      <c r="Y54" s="116">
        <f>IF(S30=1,R30,R34)</f>
        <v>0</v>
      </c>
      <c r="Z54" s="113">
        <v>2</v>
      </c>
      <c r="AA54" s="83"/>
    </row>
    <row r="55" spans="1:27" s="81" customFormat="1" ht="27.95" customHeight="1">
      <c r="A55" s="84"/>
      <c r="B55" s="82"/>
      <c r="C55" s="130" t="str">
        <f>VLOOKUP(B54,LISTA!$A$1:$G$249,3,0)</f>
        <v>-</v>
      </c>
      <c r="D55" s="83"/>
      <c r="G55" s="82"/>
      <c r="H55" s="84"/>
      <c r="I55" s="83"/>
      <c r="J55" s="241"/>
      <c r="K55" s="241"/>
      <c r="L55" s="82"/>
      <c r="M55" s="83"/>
      <c r="N55" s="83"/>
      <c r="O55" s="256"/>
      <c r="P55" s="256"/>
      <c r="Q55" s="82"/>
      <c r="R55" s="83"/>
      <c r="S55" s="83"/>
      <c r="W55" s="266"/>
      <c r="X55" s="113"/>
      <c r="Y55" s="116">
        <f>IF(S30=1,R31,R35)</f>
        <v>0</v>
      </c>
      <c r="Z55" s="113"/>
      <c r="AA55" s="83"/>
    </row>
    <row r="56" spans="1:27" s="81" customFormat="1" ht="27.95" customHeight="1">
      <c r="A56" s="85"/>
      <c r="B56" s="82"/>
      <c r="C56" s="86"/>
      <c r="D56" s="83"/>
      <c r="G56" s="82"/>
      <c r="H56" s="85"/>
      <c r="I56" s="242" t="s">
        <v>0</v>
      </c>
      <c r="J56" s="242"/>
      <c r="K56" s="87"/>
      <c r="L56" s="132">
        <f>IF(AND(I20=1,I28=0),IF(I20=1,G52,G60),IF(I20=0,G60,$A$4))</f>
        <v>0</v>
      </c>
      <c r="M56" s="130" t="str">
        <f>IF(AND(I52=1,I60=0),IF(I52=1,H52,H60),IF(I52=0,H60,$A$4))</f>
        <v>SŁOMIŃSKI KACPER</v>
      </c>
      <c r="N56" s="80" t="s">
        <v>22</v>
      </c>
      <c r="Q56" s="82"/>
      <c r="R56" s="83"/>
      <c r="S56" s="83"/>
      <c r="W56" s="266" t="s">
        <v>5</v>
      </c>
      <c r="X56" s="116">
        <f>IF(S30=0,Q30,Q34)</f>
        <v>0</v>
      </c>
      <c r="Y56" s="116">
        <f>IF(S30=0,R30,R34)</f>
        <v>0</v>
      </c>
      <c r="Z56" s="113">
        <v>1</v>
      </c>
      <c r="AA56" s="83"/>
    </row>
    <row r="57" spans="1:27" s="81" customFormat="1" ht="27.95" customHeight="1">
      <c r="A57" s="85"/>
      <c r="B57" s="82"/>
      <c r="C57" s="86"/>
      <c r="D57" s="83"/>
      <c r="G57" s="82"/>
      <c r="H57" s="85"/>
      <c r="I57" s="83"/>
      <c r="J57" s="256"/>
      <c r="K57" s="256"/>
      <c r="L57" s="82"/>
      <c r="M57" s="130" t="str">
        <f>IF(AND(I52=1,I60=0),IF(I52=1,H53,H61),IF(I52=0,H61,$A$4))</f>
        <v>GŁUSZYCKI KLUB KARATE KYOKUSHIN</v>
      </c>
      <c r="N57" s="83"/>
      <c r="Q57" s="82"/>
      <c r="R57" s="83"/>
      <c r="S57" s="83"/>
      <c r="W57" s="266"/>
      <c r="X57" s="113"/>
      <c r="Y57" s="116">
        <f>IF(S30=0,R31,R35)</f>
        <v>0</v>
      </c>
      <c r="Z57" s="117"/>
    </row>
    <row r="58" spans="1:27" s="81" customFormat="1" ht="27.95" customHeight="1">
      <c r="A58" s="78"/>
      <c r="B58" s="79"/>
      <c r="C58" s="130" t="str">
        <f>VLOOKUP(B58,LISTA!$A$1:$G$249,2,0)</f>
        <v>-</v>
      </c>
      <c r="D58" s="80">
        <v>0</v>
      </c>
      <c r="G58" s="82"/>
      <c r="I58" s="83"/>
      <c r="J58" s="256"/>
      <c r="K58" s="256"/>
      <c r="L58" s="82"/>
      <c r="M58" s="83"/>
      <c r="N58" s="83"/>
      <c r="Q58" s="82"/>
      <c r="R58" s="83"/>
      <c r="S58" s="83"/>
      <c r="X58" s="82"/>
      <c r="Y58" s="83"/>
    </row>
    <row r="59" spans="1:27" s="81" customFormat="1" ht="27.95" customHeight="1">
      <c r="A59" s="84"/>
      <c r="B59" s="82"/>
      <c r="C59" s="130" t="str">
        <f>VLOOKUP(B58,LISTA!$A$1:$G$249,3,0)</f>
        <v>-</v>
      </c>
      <c r="D59" s="83"/>
      <c r="E59" s="241"/>
      <c r="F59" s="241"/>
      <c r="G59" s="82"/>
      <c r="I59" s="83"/>
      <c r="J59" s="256"/>
      <c r="K59" s="256"/>
      <c r="L59" s="82"/>
      <c r="M59" s="83"/>
      <c r="N59" s="83"/>
      <c r="Q59" s="82"/>
      <c r="R59" s="83"/>
      <c r="S59" s="83"/>
      <c r="X59" s="82"/>
      <c r="Y59" s="83"/>
    </row>
    <row r="60" spans="1:27" s="81" customFormat="1" ht="27.95" customHeight="1">
      <c r="A60" s="261"/>
      <c r="B60" s="82"/>
      <c r="C60" s="86"/>
      <c r="D60" s="242" t="s">
        <v>0</v>
      </c>
      <c r="E60" s="242"/>
      <c r="F60" s="87"/>
      <c r="G60" s="132">
        <f>IF(AND(D2=1,D6=0),IF(D2=1,B58,B62),IF(D2=0,B62,$A$4))</f>
        <v>0</v>
      </c>
      <c r="H60" s="130" t="str">
        <f>IF(AND(D58=1,D62=0),IF(D58=1,C58,C62),IF(D58=0,C62,$A$4))</f>
        <v>SŁOMIŃSKI KACPER</v>
      </c>
      <c r="I60" s="80">
        <v>1</v>
      </c>
      <c r="L60" s="82"/>
      <c r="M60" s="83"/>
      <c r="N60" s="83"/>
      <c r="Q60" s="82"/>
      <c r="R60" s="83"/>
      <c r="S60" s="83"/>
      <c r="X60" s="82"/>
      <c r="Y60" s="83"/>
    </row>
    <row r="61" spans="1:27" s="81" customFormat="1" ht="27.95" customHeight="1">
      <c r="A61" s="261"/>
      <c r="B61" s="82"/>
      <c r="C61" s="86"/>
      <c r="D61" s="83"/>
      <c r="E61" s="256"/>
      <c r="F61" s="256"/>
      <c r="G61" s="82"/>
      <c r="H61" s="130" t="str">
        <f>IF(AND(D58=1,D62=0),IF(D58=1,C59,C63),IF(D58=0,C63,$A$4))</f>
        <v>GŁUSZYCKI KLUB KARATE KYOKUSHIN</v>
      </c>
      <c r="I61" s="83"/>
      <c r="L61" s="82"/>
      <c r="M61" s="83"/>
      <c r="N61" s="83"/>
      <c r="Q61" s="82"/>
      <c r="R61" s="83"/>
      <c r="S61" s="83"/>
      <c r="X61" s="82"/>
      <c r="Y61" s="83"/>
    </row>
    <row r="62" spans="1:27" s="81" customFormat="1" ht="27.95" customHeight="1">
      <c r="A62" s="78"/>
      <c r="B62" s="79">
        <v>14</v>
      </c>
      <c r="C62" s="130" t="str">
        <f>VLOOKUP(B62,LISTA!$A$1:$G$249,2,0)</f>
        <v>SŁOMIŃSKI KACPER</v>
      </c>
      <c r="D62" s="80">
        <v>1</v>
      </c>
      <c r="G62" s="82"/>
      <c r="I62" s="83"/>
      <c r="L62" s="82"/>
      <c r="M62" s="83"/>
      <c r="N62" s="83"/>
      <c r="Q62" s="82"/>
      <c r="R62" s="83"/>
      <c r="S62" s="83"/>
      <c r="X62" s="82"/>
      <c r="Y62" s="83"/>
    </row>
    <row r="63" spans="1:27" s="81" customFormat="1" ht="27.95" customHeight="1">
      <c r="A63" s="84"/>
      <c r="B63" s="83"/>
      <c r="C63" s="130" t="str">
        <f>VLOOKUP(B62,LISTA!$A$1:$G$249,3,0)</f>
        <v>GŁUSZYCKI KLUB KARATE KYOKUSHIN</v>
      </c>
      <c r="D63" s="83"/>
      <c r="G63" s="82"/>
      <c r="I63" s="83"/>
      <c r="L63" s="82"/>
      <c r="M63" s="83"/>
      <c r="N63" s="83"/>
      <c r="Q63" s="82"/>
      <c r="R63" s="83"/>
      <c r="S63" s="83"/>
      <c r="X63" s="82"/>
      <c r="Y63" s="83"/>
    </row>
    <row r="64" spans="1:27" s="81" customFormat="1" ht="27.95" customHeight="1">
      <c r="A64" s="85"/>
      <c r="B64" s="83"/>
      <c r="C64" s="86"/>
      <c r="D64" s="83"/>
      <c r="G64" s="82"/>
      <c r="I64" s="83"/>
      <c r="L64" s="82"/>
      <c r="M64" s="83"/>
      <c r="N64" s="83"/>
      <c r="Q64" s="82"/>
      <c r="R64" s="83"/>
      <c r="S64" s="83"/>
      <c r="X64" s="82"/>
      <c r="Y64" s="83"/>
    </row>
    <row r="65" spans="1:26" s="123" customFormat="1" ht="30">
      <c r="A65" s="118"/>
      <c r="B65" s="119"/>
      <c r="C65" s="120"/>
      <c r="D65" s="119"/>
      <c r="E65" s="121"/>
      <c r="F65" s="121"/>
      <c r="G65" s="122"/>
      <c r="H65" s="121"/>
      <c r="I65" s="119"/>
      <c r="J65" s="121"/>
      <c r="K65" s="121"/>
      <c r="L65" s="122"/>
      <c r="M65" s="119"/>
      <c r="N65" s="119"/>
      <c r="O65" s="121"/>
      <c r="P65" s="121"/>
      <c r="Q65" s="122"/>
      <c r="R65" s="119"/>
      <c r="S65" s="119"/>
      <c r="T65" s="121"/>
      <c r="U65" s="121"/>
      <c r="V65" s="121"/>
      <c r="W65" s="121"/>
      <c r="X65" s="122"/>
      <c r="Y65" s="119"/>
      <c r="Z65" s="121"/>
    </row>
  </sheetData>
  <mergeCells count="69">
    <mergeCell ref="A60:A61"/>
    <mergeCell ref="D60:E60"/>
    <mergeCell ref="E61:F61"/>
    <mergeCell ref="R3:R4"/>
    <mergeCell ref="S3:W4"/>
    <mergeCell ref="W52:W53"/>
    <mergeCell ref="E53:F53"/>
    <mergeCell ref="J53:K55"/>
    <mergeCell ref="W54:W55"/>
    <mergeCell ref="I56:J56"/>
    <mergeCell ref="W56:W57"/>
    <mergeCell ref="J57:K59"/>
    <mergeCell ref="E59:F59"/>
    <mergeCell ref="A44:A45"/>
    <mergeCell ref="D44:E44"/>
    <mergeCell ref="E45:F45"/>
    <mergeCell ref="N48:O48"/>
    <mergeCell ref="X48:Z48"/>
    <mergeCell ref="O49:P55"/>
    <mergeCell ref="W50:W51"/>
    <mergeCell ref="E51:F51"/>
    <mergeCell ref="A52:A53"/>
    <mergeCell ref="D52:E52"/>
    <mergeCell ref="E37:F37"/>
    <mergeCell ref="J37:K39"/>
    <mergeCell ref="I40:J40"/>
    <mergeCell ref="J41:K43"/>
    <mergeCell ref="Z32:AB33"/>
    <mergeCell ref="T33:W47"/>
    <mergeCell ref="E35:F35"/>
    <mergeCell ref="O35:P39"/>
    <mergeCell ref="A36:A37"/>
    <mergeCell ref="D36:E36"/>
    <mergeCell ref="O41:P47"/>
    <mergeCell ref="E43:F43"/>
    <mergeCell ref="T17:W31"/>
    <mergeCell ref="E19:F19"/>
    <mergeCell ref="A20:A21"/>
    <mergeCell ref="D20:E20"/>
    <mergeCell ref="E21:F21"/>
    <mergeCell ref="J21:K23"/>
    <mergeCell ref="I24:J24"/>
    <mergeCell ref="J25:K27"/>
    <mergeCell ref="O25:P29"/>
    <mergeCell ref="E27:F27"/>
    <mergeCell ref="O17:P23"/>
    <mergeCell ref="A28:A29"/>
    <mergeCell ref="D28:E28"/>
    <mergeCell ref="Q28:S28"/>
    <mergeCell ref="E29:F29"/>
    <mergeCell ref="E11:F11"/>
    <mergeCell ref="A12:A13"/>
    <mergeCell ref="D12:E12"/>
    <mergeCell ref="E13:F13"/>
    <mergeCell ref="N16:O16"/>
    <mergeCell ref="I8:J8"/>
    <mergeCell ref="R8:U8"/>
    <mergeCell ref="V8:W8"/>
    <mergeCell ref="J9:K11"/>
    <mergeCell ref="O9:P15"/>
    <mergeCell ref="R10:W11"/>
    <mergeCell ref="B1:H1"/>
    <mergeCell ref="I1:Y1"/>
    <mergeCell ref="E3:F3"/>
    <mergeCell ref="D4:E4"/>
    <mergeCell ref="E5:F5"/>
    <mergeCell ref="J5:K7"/>
    <mergeCell ref="R6:U6"/>
    <mergeCell ref="V6:W6"/>
  </mergeCells>
  <dataValidations count="2">
    <dataValidation type="list" allowBlank="1" sqref="B2">
      <formula1>#REF!</formula1>
    </dataValidation>
    <dataValidation type="list" allowBlank="1" sqref="B34 B30 B26 B22 B18 B14 B10 B6 B62 B58 B54 B50 B46 B42 B38">
      <formula1>#REF!</formula1>
    </dataValidation>
  </dataValidations>
  <printOptions horizontalCentered="1" verticalCentered="1"/>
  <pageMargins left="0.25" right="0.25" top="0.75" bottom="0.75" header="0.3" footer="0.3"/>
  <pageSetup paperSize="180" scale="37" pageOrder="overThenDown" orientation="landscape" horizontalDpi="4294967293" verticalDpi="4294967293"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MJ65"/>
  <sheetViews>
    <sheetView zoomScale="55" zoomScaleNormal="55" workbookViewId="0">
      <selection activeCell="D23" sqref="D23"/>
    </sheetView>
  </sheetViews>
  <sheetFormatPr defaultRowHeight="26.25"/>
  <cols>
    <col min="1" max="1" width="2.625" style="124" customWidth="1"/>
    <col min="2" max="2" width="9.25" style="125" customWidth="1"/>
    <col min="3" max="3" width="55.625" style="126" customWidth="1"/>
    <col min="4" max="4" width="6.625" style="125" customWidth="1"/>
    <col min="5" max="5" width="13.875" style="123" customWidth="1"/>
    <col min="6" max="6" width="10.75" style="123" customWidth="1"/>
    <col min="7" max="7" width="9.25" style="127" customWidth="1"/>
    <col min="8" max="8" width="56.375" style="123" customWidth="1"/>
    <col min="9" max="9" width="6.625" style="125" customWidth="1"/>
    <col min="10" max="10" width="13.875" style="123" customWidth="1"/>
    <col min="11" max="11" width="10.75" style="123" customWidth="1"/>
    <col min="12" max="12" width="9.25" style="127" customWidth="1"/>
    <col min="13" max="13" width="55.25" style="125" customWidth="1"/>
    <col min="14" max="14" width="6.625" style="125" customWidth="1"/>
    <col min="15" max="15" width="14" style="123" customWidth="1"/>
    <col min="16" max="16" width="10.75" style="123" customWidth="1"/>
    <col min="17" max="17" width="9.25" style="127" customWidth="1"/>
    <col min="18" max="18" width="56" style="125" customWidth="1"/>
    <col min="19" max="19" width="10.25" style="125" customWidth="1"/>
    <col min="20" max="20" width="10.75" style="123" customWidth="1"/>
    <col min="21" max="21" width="7.25" style="123" customWidth="1"/>
    <col min="22" max="22" width="3.75" style="123" customWidth="1"/>
    <col min="23" max="23" width="21.625" style="123" customWidth="1"/>
    <col min="24" max="24" width="15" style="127" customWidth="1"/>
    <col min="25" max="25" width="56.625" style="125" customWidth="1"/>
    <col min="26" max="26" width="23.625" style="123" customWidth="1"/>
    <col min="27" max="1024" width="10.75" style="123" customWidth="1"/>
    <col min="1025" max="1025" width="9" style="128" customWidth="1"/>
    <col min="1026" max="16384" width="9" style="128"/>
  </cols>
  <sheetData>
    <row r="1" spans="1:25" s="77" customFormat="1" ht="45" customHeight="1">
      <c r="A1" s="76"/>
      <c r="B1" s="240" t="s">
        <v>257</v>
      </c>
      <c r="C1" s="240"/>
      <c r="D1" s="240"/>
      <c r="E1" s="240"/>
      <c r="F1" s="240"/>
      <c r="G1" s="240"/>
      <c r="H1" s="240"/>
      <c r="I1" s="243" t="str">
        <f ca="1">MID(CELL("nazwa_pliku",A1),FIND("]",CELL("nazwa_pliku",A1),1)+1,100)</f>
        <v>ROCZNIK 1999-2000 -65KG CH</v>
      </c>
      <c r="J1" s="243"/>
      <c r="K1" s="243"/>
      <c r="L1" s="243"/>
      <c r="M1" s="243"/>
      <c r="N1" s="243"/>
      <c r="O1" s="243"/>
      <c r="P1" s="243"/>
      <c r="Q1" s="243"/>
      <c r="R1" s="243"/>
      <c r="S1" s="243"/>
      <c r="T1" s="243"/>
      <c r="U1" s="243"/>
      <c r="V1" s="243"/>
      <c r="W1" s="243"/>
      <c r="X1" s="243"/>
      <c r="Y1" s="243"/>
    </row>
    <row r="2" spans="1:25" s="81" customFormat="1" ht="27.95" customHeight="1">
      <c r="A2" s="78"/>
      <c r="B2" s="79">
        <v>51</v>
      </c>
      <c r="C2" s="130" t="str">
        <f>VLOOKUP(B2,LISTA!A1:G249,2,0)</f>
        <v>STACHURA  DAWID</v>
      </c>
      <c r="D2" s="80" t="s">
        <v>22</v>
      </c>
      <c r="G2" s="82"/>
      <c r="I2" s="83"/>
      <c r="L2" s="82"/>
      <c r="M2" s="83"/>
      <c r="N2" s="83"/>
      <c r="Q2" s="82"/>
      <c r="R2" s="83"/>
      <c r="S2" s="83"/>
      <c r="X2" s="82"/>
      <c r="Y2" s="83"/>
    </row>
    <row r="3" spans="1:25" s="81" customFormat="1" ht="27.95" customHeight="1">
      <c r="A3" s="84"/>
      <c r="B3" s="82"/>
      <c r="C3" s="131" t="str">
        <f>VLOOKUP(B2,LISTA!$A$1:$G$249,3,0)</f>
        <v>KOSiR KOBIERZYCE</v>
      </c>
      <c r="D3" s="83"/>
      <c r="E3" s="241"/>
      <c r="F3" s="241"/>
      <c r="G3" s="138"/>
      <c r="I3" s="83"/>
      <c r="L3" s="82"/>
      <c r="M3" s="83"/>
      <c r="N3" s="83"/>
      <c r="Q3" s="82"/>
      <c r="R3" s="244" t="s">
        <v>260</v>
      </c>
      <c r="S3" s="246" t="s">
        <v>281</v>
      </c>
      <c r="T3" s="246"/>
      <c r="U3" s="246"/>
      <c r="V3" s="246"/>
      <c r="W3" s="247"/>
      <c r="X3" s="82"/>
      <c r="Y3" s="83"/>
    </row>
    <row r="4" spans="1:25" s="81" customFormat="1" ht="27.95" customHeight="1">
      <c r="A4" s="85"/>
      <c r="B4" s="82"/>
      <c r="C4" s="86"/>
      <c r="D4" s="242" t="s">
        <v>0</v>
      </c>
      <c r="E4" s="242"/>
      <c r="F4" s="87">
        <v>5</v>
      </c>
      <c r="G4" s="132">
        <f>IF(AND(D2=1,D6=0),IF(D2=1,B2,B6),IF(D2=0,B6,$A$4))</f>
        <v>0</v>
      </c>
      <c r="H4" s="130">
        <f>IF(AND(D2=1,D6=0),IF(D2=1,C2,C6),IF(D2=0,C6,$A$4))</f>
        <v>0</v>
      </c>
      <c r="I4" s="83"/>
      <c r="L4" s="82"/>
      <c r="M4" s="83"/>
      <c r="N4" s="83"/>
      <c r="Q4" s="82"/>
      <c r="R4" s="245"/>
      <c r="S4" s="248"/>
      <c r="T4" s="248"/>
      <c r="U4" s="248"/>
      <c r="V4" s="248"/>
      <c r="W4" s="249"/>
      <c r="X4" s="82"/>
      <c r="Y4" s="83"/>
    </row>
    <row r="5" spans="1:25" s="81" customFormat="1" ht="27.95" customHeight="1">
      <c r="A5" s="85"/>
      <c r="B5" s="82"/>
      <c r="C5" s="86"/>
      <c r="D5" s="83"/>
      <c r="E5" s="256"/>
      <c r="F5" s="256"/>
      <c r="G5" s="82"/>
      <c r="H5" s="130">
        <f>IF(AND(D2=1,D6=0),IF(D2=1,C3,C7),IF(D2=0,C7,$A$4))</f>
        <v>0</v>
      </c>
      <c r="I5" s="83"/>
      <c r="L5" s="82"/>
      <c r="M5" s="83"/>
      <c r="N5" s="83"/>
      <c r="Q5" s="82"/>
      <c r="R5" s="88"/>
      <c r="S5" s="89"/>
      <c r="T5" s="89"/>
      <c r="U5" s="90"/>
      <c r="V5" s="91"/>
      <c r="W5" s="92"/>
      <c r="X5" s="82"/>
      <c r="Y5" s="83"/>
    </row>
    <row r="6" spans="1:25" s="81" customFormat="1" ht="27.95" customHeight="1">
      <c r="A6" s="78"/>
      <c r="B6" s="79">
        <v>23</v>
      </c>
      <c r="C6" s="130" t="str">
        <f>VLOOKUP(B6,LISTA!$A$1:$G$249,2,0)</f>
        <v>ZGLENICKI ARTUR</v>
      </c>
      <c r="D6" s="80" t="s">
        <v>22</v>
      </c>
      <c r="G6" s="82"/>
      <c r="I6" s="119"/>
      <c r="J6" s="121"/>
      <c r="K6" s="121"/>
      <c r="L6" s="122"/>
      <c r="M6" s="119"/>
      <c r="N6" s="119"/>
      <c r="O6" s="121"/>
      <c r="P6" s="121"/>
      <c r="Q6" s="82"/>
      <c r="R6" s="257" t="s">
        <v>27</v>
      </c>
      <c r="S6" s="258"/>
      <c r="T6" s="258"/>
      <c r="U6" s="258"/>
      <c r="V6" s="259" t="s">
        <v>254</v>
      </c>
      <c r="W6" s="260"/>
      <c r="X6" s="82"/>
      <c r="Y6" s="83"/>
    </row>
    <row r="7" spans="1:25" s="81" customFormat="1" ht="27.95" customHeight="1">
      <c r="A7" s="84"/>
      <c r="B7" s="82"/>
      <c r="C7" s="131" t="str">
        <f>VLOOKUP(B6,LISTA!$A$1:$G$249,3,0)</f>
        <v>GOLUBSKO-DOBRZYŃSKI KKK</v>
      </c>
      <c r="D7" s="83"/>
      <c r="G7" s="82"/>
      <c r="H7" s="84"/>
      <c r="I7" s="125"/>
      <c r="J7" s="123"/>
      <c r="K7" s="123"/>
      <c r="L7" s="127"/>
      <c r="M7" s="125"/>
      <c r="N7" s="125"/>
      <c r="O7" s="123"/>
      <c r="P7" s="123"/>
      <c r="Q7" s="82"/>
      <c r="R7" s="93"/>
      <c r="S7" s="94"/>
      <c r="T7" s="94"/>
      <c r="U7" s="95"/>
      <c r="V7" s="96"/>
      <c r="W7" s="97"/>
      <c r="X7" s="82"/>
      <c r="Y7" s="83"/>
    </row>
    <row r="8" spans="1:25" s="81" customFormat="1" ht="27.95" customHeight="1">
      <c r="A8" s="85"/>
      <c r="B8" s="82"/>
      <c r="C8" s="86"/>
      <c r="D8" s="83"/>
      <c r="G8" s="82"/>
      <c r="H8" s="242" t="s">
        <v>0</v>
      </c>
      <c r="I8" s="242"/>
      <c r="J8" s="87">
        <v>34</v>
      </c>
      <c r="K8" s="123"/>
      <c r="L8" s="127"/>
      <c r="M8" s="125"/>
      <c r="N8" s="125"/>
      <c r="O8" s="123"/>
      <c r="P8" s="123"/>
      <c r="Q8" s="82"/>
      <c r="R8" s="257" t="s">
        <v>24</v>
      </c>
      <c r="S8" s="258"/>
      <c r="T8" s="258"/>
      <c r="U8" s="258"/>
      <c r="V8" s="259" t="s">
        <v>254</v>
      </c>
      <c r="W8" s="260"/>
      <c r="X8" s="82"/>
      <c r="Y8" s="83"/>
    </row>
    <row r="9" spans="1:25" s="81" customFormat="1" ht="27.95" customHeight="1">
      <c r="A9" s="85"/>
      <c r="B9" s="82"/>
      <c r="C9" s="86"/>
      <c r="D9" s="83"/>
      <c r="G9" s="82"/>
      <c r="H9" s="85"/>
      <c r="I9" s="125"/>
      <c r="J9" s="123"/>
      <c r="K9" s="123"/>
      <c r="L9" s="127"/>
      <c r="M9" s="125"/>
      <c r="N9" s="125"/>
      <c r="O9" s="123"/>
      <c r="P9" s="123"/>
      <c r="Q9" s="82"/>
      <c r="R9" s="93"/>
      <c r="S9" s="94"/>
      <c r="T9" s="94"/>
      <c r="U9" s="95"/>
      <c r="V9" s="96"/>
      <c r="W9" s="97"/>
      <c r="X9" s="82"/>
      <c r="Y9" s="83"/>
    </row>
    <row r="10" spans="1:25" s="81" customFormat="1" ht="27.95" customHeight="1">
      <c r="A10" s="78"/>
      <c r="B10" s="79">
        <v>94</v>
      </c>
      <c r="C10" s="130" t="str">
        <f>VLOOKUP(B10,LISTA!$A$1:$G$249,2,0)</f>
        <v>PANEK DOMINIK</v>
      </c>
      <c r="D10" s="80" t="s">
        <v>22</v>
      </c>
      <c r="G10" s="82"/>
      <c r="I10" s="125"/>
      <c r="J10" s="123"/>
      <c r="K10" s="123"/>
      <c r="L10" s="127"/>
      <c r="M10" s="125"/>
      <c r="N10" s="125"/>
      <c r="O10" s="123"/>
      <c r="P10" s="123"/>
      <c r="Q10" s="82"/>
      <c r="R10" s="250" t="s">
        <v>252</v>
      </c>
      <c r="S10" s="251"/>
      <c r="T10" s="251"/>
      <c r="U10" s="251"/>
      <c r="V10" s="251"/>
      <c r="W10" s="252"/>
      <c r="X10" s="82"/>
      <c r="Y10" s="83"/>
    </row>
    <row r="11" spans="1:25" s="81" customFormat="1" ht="27.95" customHeight="1">
      <c r="A11" s="84"/>
      <c r="B11" s="82"/>
      <c r="C11" s="131" t="str">
        <f>VLOOKUP(B10,LISTA!$A$1:$G$249,3,0)</f>
        <v>SEIDO KARATE KĘTY</v>
      </c>
      <c r="D11" s="83"/>
      <c r="E11" s="241"/>
      <c r="F11" s="241"/>
      <c r="G11" s="82"/>
      <c r="I11" s="125"/>
      <c r="J11" s="123"/>
      <c r="K11" s="123"/>
      <c r="L11" s="127"/>
      <c r="M11" s="125"/>
      <c r="N11" s="125"/>
      <c r="O11" s="123"/>
      <c r="P11" s="123"/>
      <c r="Q11" s="82"/>
      <c r="R11" s="253"/>
      <c r="S11" s="254"/>
      <c r="T11" s="254"/>
      <c r="U11" s="254"/>
      <c r="V11" s="254"/>
      <c r="W11" s="255"/>
      <c r="X11" s="82"/>
      <c r="Y11" s="83"/>
    </row>
    <row r="12" spans="1:25" s="81" customFormat="1" ht="27.95" customHeight="1">
      <c r="A12" s="261"/>
      <c r="B12" s="82"/>
      <c r="C12" s="86"/>
      <c r="D12" s="242" t="s">
        <v>0</v>
      </c>
      <c r="E12" s="242"/>
      <c r="F12" s="87">
        <v>15</v>
      </c>
      <c r="G12" s="132">
        <f>IF(AND(D2=1,D6=0),IF(D2=1,B10,B14),IF(D2=0,B14,$A$4))</f>
        <v>0</v>
      </c>
      <c r="H12" s="130">
        <f>IF(AND(D10=1,D14=0),IF(D10=1,C10,C14),IF(D10=0,C14,$A$4))</f>
        <v>0</v>
      </c>
      <c r="I12" s="125"/>
      <c r="J12" s="123"/>
      <c r="K12" s="123"/>
      <c r="L12" s="127"/>
      <c r="M12" s="242" t="s">
        <v>0</v>
      </c>
      <c r="N12" s="242"/>
      <c r="O12" s="87">
        <v>57</v>
      </c>
      <c r="P12" s="123"/>
      <c r="Q12" s="82"/>
      <c r="R12" s="83"/>
      <c r="S12" s="83"/>
      <c r="X12" s="82"/>
      <c r="Y12" s="83"/>
    </row>
    <row r="13" spans="1:25" s="81" customFormat="1" ht="27.95" customHeight="1">
      <c r="A13" s="261"/>
      <c r="B13" s="82"/>
      <c r="C13" s="86"/>
      <c r="D13" s="83"/>
      <c r="E13" s="256"/>
      <c r="F13" s="256"/>
      <c r="G13" s="82"/>
      <c r="H13" s="130">
        <f>IF(AND(D10=1,D14=0),IF(D10=1,C11,C15),IF(D10=0,C15,$A$4))</f>
        <v>0</v>
      </c>
      <c r="I13" s="125"/>
      <c r="J13" s="123"/>
      <c r="K13" s="123"/>
      <c r="L13" s="127"/>
      <c r="M13" s="125"/>
      <c r="N13" s="125"/>
      <c r="O13" s="123"/>
      <c r="P13" s="123"/>
      <c r="Q13" s="82"/>
      <c r="R13" s="83"/>
      <c r="S13" s="83"/>
      <c r="X13" s="82"/>
      <c r="Y13" s="83"/>
    </row>
    <row r="14" spans="1:25" s="81" customFormat="1" ht="27.95" customHeight="1">
      <c r="A14" s="78"/>
      <c r="B14" s="79">
        <v>23</v>
      </c>
      <c r="C14" s="130" t="str">
        <f>VLOOKUP(B14,LISTA!$A$1:$G$249,2,0)</f>
        <v>ZGLENICKI ARTUR</v>
      </c>
      <c r="D14" s="80" t="s">
        <v>22</v>
      </c>
      <c r="G14" s="82"/>
      <c r="I14" s="125"/>
      <c r="J14" s="123"/>
      <c r="K14" s="123"/>
      <c r="L14" s="127"/>
      <c r="M14" s="125"/>
      <c r="N14" s="125"/>
      <c r="O14" s="123"/>
      <c r="P14" s="123"/>
      <c r="Q14" s="82"/>
      <c r="R14" s="83"/>
      <c r="S14" s="83"/>
      <c r="X14" s="82"/>
      <c r="Y14" s="83"/>
    </row>
    <row r="15" spans="1:25" s="81" customFormat="1" ht="27.95" customHeight="1">
      <c r="A15" s="84"/>
      <c r="B15" s="82"/>
      <c r="C15" s="131" t="str">
        <f>VLOOKUP(B14,LISTA!$A$1:$G$249,3,0)</f>
        <v>GOLUBSKO-DOBRZYŃSKI KKK</v>
      </c>
      <c r="D15" s="83"/>
      <c r="G15" s="82"/>
      <c r="I15" s="125"/>
      <c r="J15" s="123"/>
      <c r="K15" s="123"/>
      <c r="L15" s="127"/>
      <c r="M15" s="125"/>
      <c r="N15" s="125"/>
      <c r="O15" s="123"/>
      <c r="P15" s="123"/>
      <c r="Q15" s="82"/>
      <c r="R15" s="83"/>
      <c r="S15" s="83"/>
      <c r="X15" s="82"/>
      <c r="Y15" s="83"/>
    </row>
    <row r="16" spans="1:25" s="81" customFormat="1" ht="27.95" customHeight="1">
      <c r="A16" s="85"/>
      <c r="B16" s="82"/>
      <c r="C16" s="86"/>
      <c r="D16" s="83"/>
      <c r="G16" s="82"/>
      <c r="H16" s="242" t="s">
        <v>0</v>
      </c>
      <c r="I16" s="242"/>
      <c r="J16" s="87">
        <v>43</v>
      </c>
      <c r="K16" s="123"/>
      <c r="L16" s="127"/>
      <c r="M16" s="125"/>
      <c r="N16" s="125"/>
      <c r="O16" s="123"/>
      <c r="P16" s="123"/>
    </row>
    <row r="17" spans="1:16" s="81" customFormat="1" ht="27.95" customHeight="1">
      <c r="A17" s="85"/>
      <c r="B17" s="82"/>
      <c r="C17" s="86"/>
      <c r="D17" s="83"/>
      <c r="G17" s="82"/>
      <c r="I17" s="125"/>
      <c r="J17" s="123"/>
      <c r="K17" s="123"/>
      <c r="L17" s="127"/>
      <c r="M17" s="125"/>
      <c r="N17" s="125"/>
      <c r="O17" s="123"/>
      <c r="P17" s="123"/>
    </row>
    <row r="18" spans="1:16" s="81" customFormat="1" ht="27.95" customHeight="1">
      <c r="A18" s="78"/>
      <c r="B18" s="79">
        <v>51</v>
      </c>
      <c r="C18" s="130" t="str">
        <f>VLOOKUP(B18,LISTA!$A$1:$G$249,2,0)</f>
        <v>STACHURA  DAWID</v>
      </c>
      <c r="D18" s="80" t="s">
        <v>22</v>
      </c>
      <c r="G18" s="82"/>
      <c r="I18" s="125"/>
      <c r="J18" s="123"/>
      <c r="K18" s="123"/>
      <c r="L18" s="127"/>
      <c r="M18" s="125"/>
      <c r="N18" s="125"/>
      <c r="O18" s="123"/>
      <c r="P18" s="123"/>
    </row>
    <row r="19" spans="1:16" s="81" customFormat="1" ht="27.95" customHeight="1">
      <c r="A19" s="84"/>
      <c r="B19" s="82"/>
      <c r="C19" s="131" t="str">
        <f>VLOOKUP(B18,LISTA!$A$1:$G$249,3,0)</f>
        <v>KOSiR KOBIERZYCE</v>
      </c>
      <c r="D19" s="83"/>
      <c r="E19" s="241"/>
      <c r="F19" s="241"/>
      <c r="G19" s="82"/>
      <c r="I19" s="125"/>
      <c r="J19" s="123"/>
      <c r="K19" s="123"/>
      <c r="L19" s="127"/>
      <c r="M19" s="125"/>
      <c r="N19" s="125"/>
      <c r="O19" s="123"/>
      <c r="P19" s="123"/>
    </row>
    <row r="20" spans="1:16" s="81" customFormat="1" ht="27.95" customHeight="1">
      <c r="A20" s="261"/>
      <c r="B20" s="82"/>
      <c r="C20" s="86"/>
      <c r="D20" s="242" t="s">
        <v>0</v>
      </c>
      <c r="E20" s="242"/>
      <c r="F20" s="87">
        <v>25</v>
      </c>
      <c r="G20" s="132">
        <f>IF(AND(D2=1,D6=0),IF(D2=1,B18,B22),IF(D2=0,B22,$A$4))</f>
        <v>0</v>
      </c>
      <c r="H20" s="130">
        <f>IF(AND(D18=1,D22=0),IF(D18=1,C18,C22),IF(D18=0,C22,$A$4))</f>
        <v>0</v>
      </c>
      <c r="I20" s="125"/>
      <c r="J20" s="123"/>
      <c r="K20" s="123"/>
      <c r="L20" s="127"/>
      <c r="M20" s="125"/>
      <c r="N20" s="125"/>
      <c r="O20" s="123"/>
      <c r="P20" s="123"/>
    </row>
    <row r="21" spans="1:16" s="81" customFormat="1" ht="27.95" customHeight="1">
      <c r="A21" s="261"/>
      <c r="B21" s="82"/>
      <c r="C21" s="86"/>
      <c r="D21" s="83"/>
      <c r="E21" s="256"/>
      <c r="F21" s="256"/>
      <c r="G21" s="82"/>
      <c r="H21" s="130">
        <f>IF(AND(D18=1,D22=0),IF(D18=1,C19,C23),IF(D18=0,C23,$A$4))</f>
        <v>0</v>
      </c>
      <c r="I21" s="125"/>
      <c r="J21" s="123"/>
      <c r="K21" s="123"/>
      <c r="L21" s="127"/>
      <c r="M21" s="125"/>
      <c r="N21" s="125"/>
      <c r="O21" s="123"/>
      <c r="P21" s="123"/>
    </row>
    <row r="22" spans="1:16" s="81" customFormat="1" ht="27.95" customHeight="1">
      <c r="A22" s="78"/>
      <c r="B22" s="79">
        <v>94</v>
      </c>
      <c r="C22" s="130" t="str">
        <f>VLOOKUP(B22,LISTA!$A$1:$G$249,2,0)</f>
        <v>PANEK DOMINIK</v>
      </c>
      <c r="D22" s="80" t="s">
        <v>22</v>
      </c>
      <c r="G22" s="82"/>
      <c r="I22" s="125"/>
      <c r="J22" s="123"/>
      <c r="K22" s="123"/>
      <c r="L22" s="127"/>
      <c r="M22" s="125"/>
      <c r="N22" s="125"/>
      <c r="O22" s="123"/>
      <c r="P22" s="123"/>
    </row>
    <row r="23" spans="1:16" s="81" customFormat="1" ht="27.95" customHeight="1">
      <c r="A23" s="84"/>
      <c r="B23" s="82"/>
      <c r="C23" s="131" t="str">
        <f>VLOOKUP(B22,LISTA!$A$1:$G$249,3,0)</f>
        <v>SEIDO KARATE KĘTY</v>
      </c>
      <c r="D23" s="83"/>
      <c r="G23" s="82"/>
      <c r="H23" s="84"/>
      <c r="I23" s="125"/>
      <c r="J23" s="123"/>
      <c r="K23" s="123"/>
      <c r="L23" s="127"/>
      <c r="M23" s="125"/>
      <c r="N23" s="125"/>
      <c r="O23" s="123"/>
      <c r="P23" s="123"/>
    </row>
    <row r="24" spans="1:16" s="81" customFormat="1" ht="27.95" customHeight="1">
      <c r="A24" s="85"/>
      <c r="B24" s="82"/>
      <c r="C24" s="86"/>
      <c r="D24" s="83"/>
      <c r="G24" s="82"/>
      <c r="H24" s="85"/>
      <c r="I24" s="125"/>
      <c r="J24" s="123"/>
      <c r="K24" s="123"/>
      <c r="L24" s="127"/>
      <c r="M24" s="125"/>
      <c r="N24" s="125"/>
      <c r="O24" s="123"/>
      <c r="P24" s="123"/>
    </row>
    <row r="25" spans="1:16" s="81" customFormat="1" ht="27.95" customHeight="1">
      <c r="A25" s="124"/>
      <c r="B25" s="125"/>
      <c r="C25" s="126"/>
      <c r="D25" s="125"/>
      <c r="E25" s="123"/>
      <c r="F25" s="123"/>
      <c r="G25" s="127"/>
      <c r="H25" s="123"/>
      <c r="I25" s="125"/>
      <c r="J25" s="123"/>
      <c r="K25" s="123"/>
      <c r="L25" s="127"/>
      <c r="M25" s="125"/>
      <c r="N25" s="125"/>
      <c r="O25" s="123"/>
      <c r="P25" s="123"/>
    </row>
    <row r="26" spans="1:16" s="81" customFormat="1" ht="27.95" customHeight="1">
      <c r="A26" s="124"/>
      <c r="B26" s="125"/>
      <c r="C26" s="126"/>
      <c r="D26" s="125"/>
      <c r="E26" s="123"/>
      <c r="F26" s="123"/>
      <c r="G26" s="127"/>
      <c r="H26" s="123"/>
      <c r="I26" s="125"/>
      <c r="J26" s="123"/>
      <c r="K26" s="123"/>
      <c r="L26" s="127"/>
      <c r="M26" s="125"/>
      <c r="N26" s="125"/>
      <c r="O26" s="123"/>
      <c r="P26" s="123"/>
    </row>
    <row r="27" spans="1:16" s="81" customFormat="1" ht="27.95" customHeight="1">
      <c r="A27" s="124"/>
      <c r="B27" s="125"/>
      <c r="C27" s="126"/>
      <c r="D27" s="125"/>
      <c r="E27" s="123"/>
      <c r="F27" s="123"/>
      <c r="G27" s="127"/>
      <c r="H27" s="123"/>
      <c r="I27" s="125"/>
      <c r="J27" s="123"/>
      <c r="K27" s="123"/>
      <c r="L27" s="127"/>
      <c r="M27" s="125"/>
      <c r="N27" s="125"/>
      <c r="O27" s="123"/>
      <c r="P27" s="123"/>
    </row>
    <row r="28" spans="1:16" s="81" customFormat="1" ht="27.95" customHeight="1">
      <c r="A28" s="124"/>
      <c r="B28" s="125"/>
      <c r="C28" s="126"/>
      <c r="D28" s="125"/>
      <c r="E28" s="123"/>
      <c r="F28" s="123"/>
      <c r="G28" s="127"/>
      <c r="H28" s="123"/>
      <c r="I28" s="125"/>
      <c r="J28" s="123"/>
      <c r="K28" s="123"/>
      <c r="L28" s="127"/>
      <c r="M28" s="125"/>
      <c r="N28" s="125"/>
      <c r="O28" s="123"/>
      <c r="P28" s="123"/>
    </row>
    <row r="29" spans="1:16" s="81" customFormat="1" ht="27.95" customHeight="1">
      <c r="A29" s="124"/>
      <c r="B29" s="125"/>
      <c r="C29" s="126"/>
      <c r="D29" s="125"/>
      <c r="E29" s="123"/>
      <c r="F29" s="123"/>
      <c r="G29" s="127"/>
      <c r="H29" s="123"/>
      <c r="I29" s="125"/>
      <c r="J29" s="123"/>
      <c r="K29" s="123"/>
      <c r="L29" s="127"/>
      <c r="M29" s="125"/>
      <c r="N29" s="125"/>
      <c r="O29" s="123"/>
      <c r="P29" s="123"/>
    </row>
    <row r="30" spans="1:16" s="81" customFormat="1" ht="27.95" customHeight="1">
      <c r="A30" s="124"/>
      <c r="B30" s="125"/>
      <c r="C30" s="126"/>
      <c r="D30" s="125"/>
      <c r="E30" s="123"/>
      <c r="F30" s="123"/>
      <c r="G30" s="127"/>
      <c r="H30" s="123"/>
      <c r="I30" s="125"/>
      <c r="J30" s="123"/>
      <c r="K30" s="123"/>
      <c r="L30" s="127"/>
      <c r="M30" s="125"/>
      <c r="N30" s="125"/>
      <c r="O30" s="123"/>
      <c r="P30" s="123"/>
    </row>
    <row r="31" spans="1:16" s="81" customFormat="1" ht="27.95" customHeight="1">
      <c r="A31" s="124"/>
      <c r="B31" s="125"/>
      <c r="C31" s="126"/>
      <c r="D31" s="125"/>
      <c r="E31" s="123"/>
      <c r="F31" s="123"/>
      <c r="G31" s="127"/>
      <c r="H31" s="123"/>
      <c r="I31" s="125"/>
      <c r="J31" s="123"/>
      <c r="K31" s="123"/>
      <c r="L31" s="127"/>
      <c r="M31" s="125"/>
      <c r="N31" s="125"/>
      <c r="O31" s="123"/>
      <c r="P31" s="123"/>
    </row>
    <row r="32" spans="1:16" s="81" customFormat="1" ht="27.95" customHeight="1">
      <c r="A32" s="124"/>
      <c r="B32" s="125"/>
      <c r="C32" s="126"/>
      <c r="D32" s="125"/>
      <c r="E32" s="123"/>
      <c r="F32" s="123"/>
      <c r="G32" s="127"/>
      <c r="H32" s="123"/>
      <c r="I32" s="125"/>
      <c r="J32" s="123"/>
      <c r="K32" s="123"/>
      <c r="L32" s="127"/>
      <c r="M32" s="125"/>
      <c r="N32" s="125"/>
      <c r="O32" s="123"/>
      <c r="P32" s="123"/>
    </row>
    <row r="33" spans="1:26" s="81" customFormat="1" ht="27.95" customHeight="1">
      <c r="A33" s="124"/>
      <c r="B33" s="125"/>
      <c r="C33" s="126"/>
      <c r="D33" s="125"/>
      <c r="E33" s="123"/>
      <c r="F33" s="123"/>
      <c r="G33" s="127"/>
      <c r="H33" s="123"/>
      <c r="I33" s="125"/>
      <c r="J33" s="123"/>
      <c r="K33" s="123"/>
      <c r="L33" s="127"/>
      <c r="M33" s="125"/>
      <c r="N33" s="125"/>
      <c r="O33" s="123"/>
      <c r="P33" s="123"/>
    </row>
    <row r="34" spans="1:26" s="81" customFormat="1" ht="27.95" customHeight="1">
      <c r="A34" s="124"/>
      <c r="B34" s="125"/>
      <c r="C34" s="126"/>
      <c r="D34" s="125"/>
      <c r="E34" s="123"/>
      <c r="F34" s="123"/>
      <c r="G34" s="127"/>
      <c r="H34" s="123"/>
      <c r="I34" s="125"/>
      <c r="J34" s="123"/>
      <c r="K34" s="123"/>
      <c r="L34" s="127"/>
      <c r="M34" s="125"/>
      <c r="N34" s="125"/>
      <c r="O34" s="123"/>
      <c r="P34" s="123"/>
    </row>
    <row r="35" spans="1:26" s="81" customFormat="1" ht="27.95" customHeight="1">
      <c r="A35" s="124"/>
      <c r="B35" s="125"/>
      <c r="C35" s="126"/>
      <c r="D35" s="125"/>
      <c r="E35" s="123"/>
      <c r="F35" s="123"/>
      <c r="G35" s="127"/>
      <c r="H35" s="123"/>
      <c r="I35" s="125"/>
      <c r="J35" s="123"/>
      <c r="K35" s="123"/>
      <c r="L35" s="127"/>
      <c r="M35" s="125"/>
      <c r="N35" s="125"/>
      <c r="O35" s="123"/>
      <c r="P35" s="123"/>
    </row>
    <row r="36" spans="1:26" s="81" customFormat="1" ht="27.95" customHeight="1">
      <c r="A36" s="124"/>
      <c r="B36" s="125"/>
      <c r="C36" s="126"/>
      <c r="D36" s="125"/>
      <c r="E36" s="123"/>
      <c r="F36" s="123"/>
      <c r="G36" s="127"/>
      <c r="H36" s="123"/>
      <c r="I36" s="125"/>
      <c r="J36" s="123"/>
      <c r="K36" s="123"/>
      <c r="L36" s="127"/>
      <c r="M36" s="125"/>
      <c r="N36" s="125"/>
      <c r="O36" s="123"/>
      <c r="P36" s="123"/>
    </row>
    <row r="37" spans="1:26" s="81" customFormat="1" ht="27.95" customHeight="1">
      <c r="A37" s="124"/>
      <c r="B37" s="125"/>
      <c r="C37" s="126"/>
      <c r="D37" s="125"/>
      <c r="E37" s="123"/>
      <c r="F37" s="123"/>
      <c r="G37" s="127"/>
      <c r="H37" s="123"/>
      <c r="I37" s="125"/>
      <c r="J37" s="123"/>
      <c r="K37" s="123"/>
      <c r="L37" s="127"/>
      <c r="M37" s="125"/>
      <c r="N37" s="125"/>
      <c r="O37" s="123"/>
      <c r="P37" s="123"/>
    </row>
    <row r="38" spans="1:26" s="81" customFormat="1" ht="27.95" customHeight="1">
      <c r="A38" s="124"/>
      <c r="B38" s="125"/>
      <c r="C38" s="126"/>
      <c r="D38" s="125"/>
      <c r="E38" s="123"/>
      <c r="F38" s="123"/>
      <c r="G38" s="127"/>
      <c r="H38" s="123"/>
      <c r="I38" s="125"/>
      <c r="J38" s="123"/>
      <c r="K38" s="123"/>
      <c r="L38" s="127"/>
      <c r="M38" s="125"/>
      <c r="N38" s="125"/>
      <c r="O38" s="123"/>
      <c r="P38" s="123"/>
    </row>
    <row r="39" spans="1:26" s="81" customFormat="1" ht="27.95" customHeight="1">
      <c r="A39" s="124"/>
      <c r="B39" s="125"/>
      <c r="C39" s="126"/>
      <c r="D39" s="125"/>
      <c r="E39" s="123"/>
      <c r="F39" s="123"/>
      <c r="G39" s="127"/>
      <c r="H39" s="123"/>
      <c r="I39" s="125"/>
      <c r="J39" s="123"/>
      <c r="K39" s="123"/>
      <c r="L39" s="127"/>
      <c r="M39" s="125"/>
      <c r="N39" s="125"/>
      <c r="O39" s="123"/>
      <c r="P39" s="123"/>
    </row>
    <row r="40" spans="1:26" s="81" customFormat="1" ht="27.95" customHeight="1">
      <c r="A40" s="124"/>
      <c r="B40" s="125"/>
      <c r="C40" s="126"/>
      <c r="D40" s="125"/>
      <c r="E40" s="123"/>
      <c r="F40" s="123"/>
      <c r="G40" s="127"/>
      <c r="H40" s="123"/>
      <c r="I40" s="125"/>
      <c r="J40" s="123"/>
      <c r="K40" s="123"/>
      <c r="L40" s="127"/>
      <c r="M40" s="125"/>
      <c r="N40" s="125"/>
      <c r="O40" s="123"/>
      <c r="P40" s="123"/>
    </row>
    <row r="41" spans="1:26" s="81" customFormat="1" ht="27.95" customHeight="1">
      <c r="A41" s="124"/>
      <c r="B41" s="125"/>
      <c r="C41" s="126"/>
      <c r="D41" s="125"/>
      <c r="E41" s="123"/>
      <c r="F41" s="123"/>
      <c r="G41" s="127"/>
      <c r="H41" s="123"/>
      <c r="I41" s="125"/>
      <c r="J41" s="123"/>
      <c r="K41" s="123"/>
      <c r="L41" s="127"/>
      <c r="M41" s="125"/>
      <c r="N41" s="125"/>
      <c r="O41" s="123"/>
      <c r="P41" s="123"/>
    </row>
    <row r="42" spans="1:26" s="81" customFormat="1" ht="27.95" customHeight="1">
      <c r="A42" s="124"/>
      <c r="B42" s="125"/>
      <c r="C42" s="126"/>
      <c r="D42" s="125"/>
      <c r="E42" s="123"/>
      <c r="F42" s="123"/>
      <c r="G42" s="127"/>
      <c r="H42" s="123"/>
      <c r="I42" s="125"/>
      <c r="J42" s="123"/>
      <c r="K42" s="123"/>
      <c r="L42" s="127"/>
      <c r="M42" s="125"/>
      <c r="N42" s="125"/>
      <c r="O42" s="123"/>
      <c r="P42" s="123"/>
      <c r="Q42" s="82"/>
      <c r="R42" s="83"/>
      <c r="S42" s="83"/>
    </row>
    <row r="43" spans="1:26" s="81" customFormat="1" ht="27.95" customHeight="1">
      <c r="A43" s="124"/>
      <c r="B43" s="125"/>
      <c r="C43" s="126"/>
      <c r="D43" s="125"/>
      <c r="E43" s="123"/>
      <c r="F43" s="123"/>
      <c r="G43" s="127"/>
      <c r="H43" s="123"/>
      <c r="I43" s="125"/>
      <c r="J43" s="123"/>
      <c r="K43" s="123"/>
      <c r="L43" s="127"/>
      <c r="M43" s="125"/>
      <c r="N43" s="125"/>
      <c r="O43" s="123"/>
      <c r="P43" s="123"/>
      <c r="Q43" s="82"/>
      <c r="R43" s="83"/>
      <c r="S43" s="83"/>
    </row>
    <row r="44" spans="1:26" s="81" customFormat="1" ht="27.95" customHeight="1">
      <c r="A44" s="124"/>
      <c r="B44" s="125"/>
      <c r="C44" s="126"/>
      <c r="D44" s="125"/>
      <c r="E44" s="123"/>
      <c r="F44" s="123"/>
      <c r="G44" s="127"/>
      <c r="H44" s="123"/>
      <c r="I44" s="125"/>
      <c r="J44" s="123"/>
      <c r="K44" s="123"/>
      <c r="L44" s="127"/>
      <c r="M44" s="125"/>
      <c r="N44" s="125"/>
      <c r="O44" s="123"/>
      <c r="P44" s="123"/>
      <c r="Q44" s="82"/>
      <c r="R44" s="83"/>
      <c r="S44" s="83"/>
    </row>
    <row r="45" spans="1:26" s="81" customFormat="1" ht="27.95" customHeight="1">
      <c r="A45" s="124"/>
      <c r="B45" s="125"/>
      <c r="C45" s="126"/>
      <c r="D45" s="125"/>
      <c r="E45" s="123"/>
      <c r="F45" s="123"/>
      <c r="G45" s="127"/>
      <c r="H45" s="123"/>
      <c r="I45" s="125"/>
      <c r="J45" s="123"/>
      <c r="K45" s="123"/>
      <c r="L45" s="127"/>
      <c r="M45" s="125"/>
      <c r="N45" s="125"/>
      <c r="O45" s="123"/>
      <c r="P45" s="123"/>
      <c r="Q45" s="82"/>
      <c r="R45" s="83"/>
      <c r="S45" s="83"/>
    </row>
    <row r="46" spans="1:26" s="81" customFormat="1" ht="27.95" customHeight="1">
      <c r="A46" s="124"/>
      <c r="B46" s="125"/>
      <c r="C46" s="126"/>
      <c r="D46" s="125"/>
      <c r="E46" s="123"/>
      <c r="F46" s="123"/>
      <c r="G46" s="127"/>
      <c r="H46" s="123"/>
      <c r="I46" s="125"/>
      <c r="J46" s="123"/>
      <c r="K46" s="123"/>
      <c r="L46" s="127"/>
      <c r="M46" s="125"/>
      <c r="N46" s="125"/>
      <c r="O46" s="123"/>
      <c r="P46" s="123"/>
      <c r="Q46" s="82"/>
      <c r="R46" s="83"/>
      <c r="S46" s="83"/>
    </row>
    <row r="47" spans="1:26" s="81" customFormat="1" ht="27.95" customHeight="1">
      <c r="A47" s="124"/>
      <c r="B47" s="125"/>
      <c r="C47" s="126"/>
      <c r="D47" s="125"/>
      <c r="E47" s="123"/>
      <c r="F47" s="123"/>
      <c r="G47" s="127"/>
      <c r="H47" s="123"/>
      <c r="I47" s="125"/>
      <c r="J47" s="123"/>
      <c r="K47" s="123"/>
      <c r="L47" s="127"/>
      <c r="M47" s="125"/>
      <c r="N47" s="125"/>
      <c r="O47" s="123"/>
      <c r="P47" s="123"/>
      <c r="Q47" s="82"/>
      <c r="R47" s="83"/>
      <c r="S47" s="83"/>
    </row>
    <row r="48" spans="1:26" s="81" customFormat="1" ht="27.95" customHeight="1">
      <c r="A48" s="124"/>
      <c r="B48" s="125"/>
      <c r="C48" s="126"/>
      <c r="D48" s="125"/>
      <c r="E48" s="123"/>
      <c r="F48" s="123"/>
      <c r="G48" s="127"/>
      <c r="H48" s="123"/>
      <c r="I48" s="125"/>
      <c r="J48" s="123"/>
      <c r="K48" s="123"/>
      <c r="L48" s="127"/>
      <c r="M48" s="125"/>
      <c r="N48" s="125"/>
      <c r="O48" s="123"/>
      <c r="P48" s="123"/>
      <c r="Q48" s="82"/>
      <c r="R48" s="83"/>
      <c r="S48" s="83"/>
      <c r="X48" s="265"/>
      <c r="Y48" s="265"/>
      <c r="Z48" s="265"/>
    </row>
    <row r="49" spans="1:27" s="81" customFormat="1" ht="27.95" customHeight="1">
      <c r="A49" s="124"/>
      <c r="B49" s="125"/>
      <c r="C49" s="126"/>
      <c r="D49" s="125"/>
      <c r="E49" s="123"/>
      <c r="F49" s="123"/>
      <c r="G49" s="127"/>
      <c r="H49" s="123"/>
      <c r="I49" s="125"/>
      <c r="J49" s="123"/>
      <c r="K49" s="123"/>
      <c r="L49" s="127"/>
      <c r="M49" s="125"/>
      <c r="N49" s="125"/>
      <c r="O49" s="123"/>
      <c r="P49" s="123"/>
      <c r="Q49" s="82"/>
      <c r="R49" s="83"/>
      <c r="S49" s="83"/>
      <c r="W49" s="113"/>
      <c r="X49" s="114"/>
      <c r="Y49" s="115"/>
      <c r="Z49" s="115" t="s">
        <v>10</v>
      </c>
      <c r="AA49" s="83"/>
    </row>
    <row r="50" spans="1:27" s="81" customFormat="1" ht="27.95" customHeight="1">
      <c r="A50" s="124"/>
      <c r="B50" s="125"/>
      <c r="C50" s="126"/>
      <c r="D50" s="125"/>
      <c r="E50" s="123"/>
      <c r="F50" s="123"/>
      <c r="G50" s="127"/>
      <c r="H50" s="123"/>
      <c r="I50" s="125"/>
      <c r="J50" s="123"/>
      <c r="K50" s="123"/>
      <c r="L50" s="127"/>
      <c r="M50" s="125"/>
      <c r="N50" s="125"/>
      <c r="O50" s="123"/>
      <c r="P50" s="123"/>
      <c r="Q50" s="82"/>
      <c r="R50" s="83"/>
      <c r="S50" s="83"/>
      <c r="W50" s="266" t="s">
        <v>2</v>
      </c>
      <c r="X50" s="113"/>
      <c r="Y50" s="113"/>
      <c r="Z50" s="113">
        <v>4</v>
      </c>
      <c r="AA50" s="83"/>
    </row>
    <row r="51" spans="1:27" s="81" customFormat="1" ht="27.95" customHeight="1">
      <c r="A51" s="124"/>
      <c r="B51" s="125"/>
      <c r="C51" s="126"/>
      <c r="D51" s="125"/>
      <c r="E51" s="123"/>
      <c r="F51" s="123"/>
      <c r="G51" s="127"/>
      <c r="H51" s="123"/>
      <c r="I51" s="125"/>
      <c r="J51" s="123"/>
      <c r="K51" s="123"/>
      <c r="L51" s="127"/>
      <c r="M51" s="125"/>
      <c r="N51" s="125"/>
      <c r="O51" s="123"/>
      <c r="P51" s="123"/>
      <c r="Q51" s="82"/>
      <c r="R51" s="83"/>
      <c r="S51" s="83"/>
      <c r="W51" s="266"/>
      <c r="X51" s="113"/>
      <c r="Y51" s="113"/>
      <c r="Z51" s="113"/>
      <c r="AA51" s="83"/>
    </row>
    <row r="52" spans="1:27" s="81" customFormat="1" ht="27.95" customHeight="1">
      <c r="A52" s="124"/>
      <c r="B52" s="125"/>
      <c r="C52" s="126"/>
      <c r="D52" s="125"/>
      <c r="E52" s="123"/>
      <c r="F52" s="123"/>
      <c r="G52" s="127"/>
      <c r="H52" s="123"/>
      <c r="I52" s="125"/>
      <c r="J52" s="123"/>
      <c r="K52" s="123"/>
      <c r="L52" s="127"/>
      <c r="M52" s="125"/>
      <c r="N52" s="125"/>
      <c r="O52" s="123"/>
      <c r="P52" s="123"/>
      <c r="Q52" s="82"/>
      <c r="R52" s="83"/>
      <c r="S52" s="83"/>
      <c r="W52" s="266" t="s">
        <v>3</v>
      </c>
      <c r="X52" s="116"/>
      <c r="Y52" s="116"/>
      <c r="Z52" s="113">
        <v>3</v>
      </c>
      <c r="AA52" s="83"/>
    </row>
    <row r="53" spans="1:27" s="81" customFormat="1" ht="27.95" customHeight="1">
      <c r="A53" s="124"/>
      <c r="B53" s="125"/>
      <c r="C53" s="126"/>
      <c r="D53" s="125"/>
      <c r="E53" s="123"/>
      <c r="F53" s="123"/>
      <c r="G53" s="127"/>
      <c r="H53" s="123"/>
      <c r="I53" s="125"/>
      <c r="J53" s="123"/>
      <c r="K53" s="123"/>
      <c r="L53" s="127"/>
      <c r="M53" s="125"/>
      <c r="N53" s="125"/>
      <c r="O53" s="123"/>
      <c r="P53" s="123"/>
      <c r="Q53" s="82"/>
      <c r="R53" s="83"/>
      <c r="S53" s="83"/>
      <c r="W53" s="266"/>
      <c r="X53" s="113"/>
      <c r="Y53" s="116"/>
      <c r="Z53" s="113"/>
      <c r="AA53" s="83"/>
    </row>
    <row r="54" spans="1:27" s="81" customFormat="1" ht="27.95" customHeight="1">
      <c r="A54" s="124"/>
      <c r="B54" s="125"/>
      <c r="C54" s="126"/>
      <c r="D54" s="125"/>
      <c r="E54" s="123"/>
      <c r="F54" s="123"/>
      <c r="G54" s="127"/>
      <c r="H54" s="123"/>
      <c r="I54" s="125"/>
      <c r="J54" s="123"/>
      <c r="K54" s="123"/>
      <c r="L54" s="127"/>
      <c r="M54" s="125"/>
      <c r="N54" s="125"/>
      <c r="O54" s="123"/>
      <c r="P54" s="123"/>
      <c r="Q54" s="82"/>
      <c r="R54" s="83"/>
      <c r="S54" s="83"/>
      <c r="W54" s="266" t="s">
        <v>4</v>
      </c>
      <c r="X54" s="116"/>
      <c r="Y54" s="116"/>
      <c r="Z54" s="113">
        <v>2</v>
      </c>
      <c r="AA54" s="83"/>
    </row>
    <row r="55" spans="1:27" s="81" customFormat="1" ht="27.95" customHeight="1">
      <c r="A55" s="124"/>
      <c r="B55" s="125"/>
      <c r="C55" s="126"/>
      <c r="D55" s="125"/>
      <c r="E55" s="123"/>
      <c r="F55" s="123"/>
      <c r="G55" s="127"/>
      <c r="H55" s="123"/>
      <c r="I55" s="125"/>
      <c r="J55" s="123"/>
      <c r="K55" s="123"/>
      <c r="L55" s="127"/>
      <c r="M55" s="125"/>
      <c r="N55" s="125"/>
      <c r="O55" s="123"/>
      <c r="P55" s="123"/>
      <c r="Q55" s="82"/>
      <c r="R55" s="83"/>
      <c r="S55" s="83"/>
      <c r="W55" s="266"/>
      <c r="X55" s="113"/>
      <c r="Y55" s="116"/>
      <c r="Z55" s="113"/>
      <c r="AA55" s="83"/>
    </row>
    <row r="56" spans="1:27" s="81" customFormat="1" ht="27.95" customHeight="1">
      <c r="A56" s="124"/>
      <c r="B56" s="125"/>
      <c r="C56" s="126"/>
      <c r="D56" s="125"/>
      <c r="E56" s="123"/>
      <c r="F56" s="123"/>
      <c r="G56" s="127"/>
      <c r="H56" s="123"/>
      <c r="I56" s="125"/>
      <c r="J56" s="123"/>
      <c r="K56" s="123"/>
      <c r="L56" s="127"/>
      <c r="M56" s="125"/>
      <c r="N56" s="125"/>
      <c r="O56" s="123"/>
      <c r="P56" s="123"/>
      <c r="Q56" s="122"/>
      <c r="R56" s="119"/>
      <c r="S56" s="119"/>
      <c r="W56" s="266" t="s">
        <v>5</v>
      </c>
      <c r="X56" s="116"/>
      <c r="Y56" s="116"/>
      <c r="Z56" s="113">
        <v>1</v>
      </c>
      <c r="AA56" s="83"/>
    </row>
    <row r="57" spans="1:27" s="81" customFormat="1" ht="27.95" customHeight="1">
      <c r="A57" s="124"/>
      <c r="B57" s="125"/>
      <c r="C57" s="126"/>
      <c r="D57" s="125"/>
      <c r="E57" s="123"/>
      <c r="F57" s="123"/>
      <c r="G57" s="127"/>
      <c r="H57" s="123"/>
      <c r="I57" s="125"/>
      <c r="J57" s="123"/>
      <c r="K57" s="123"/>
      <c r="L57" s="127"/>
      <c r="M57" s="125"/>
      <c r="N57" s="125"/>
      <c r="O57" s="123"/>
      <c r="P57" s="123"/>
      <c r="Q57" s="127"/>
      <c r="R57" s="125"/>
      <c r="S57" s="125"/>
      <c r="W57" s="266"/>
      <c r="X57" s="113"/>
      <c r="Y57" s="116"/>
      <c r="Z57" s="117"/>
    </row>
    <row r="58" spans="1:27" s="81" customFormat="1" ht="27.95" customHeight="1">
      <c r="A58" s="124"/>
      <c r="B58" s="125"/>
      <c r="C58" s="126"/>
      <c r="D58" s="125"/>
      <c r="E58" s="123"/>
      <c r="F58" s="123"/>
      <c r="G58" s="127"/>
      <c r="H58" s="123"/>
      <c r="I58" s="125"/>
      <c r="J58" s="123"/>
      <c r="K58" s="123"/>
      <c r="L58" s="127"/>
      <c r="M58" s="125"/>
      <c r="N58" s="125"/>
      <c r="O58" s="123"/>
      <c r="P58" s="123"/>
      <c r="Q58" s="127"/>
      <c r="R58" s="125"/>
      <c r="S58" s="125"/>
      <c r="X58" s="82"/>
      <c r="Y58" s="83"/>
    </row>
    <row r="59" spans="1:27" s="81" customFormat="1" ht="27.95" customHeight="1">
      <c r="A59" s="124"/>
      <c r="B59" s="125"/>
      <c r="C59" s="126"/>
      <c r="D59" s="125"/>
      <c r="E59" s="123"/>
      <c r="F59" s="123"/>
      <c r="G59" s="127"/>
      <c r="H59" s="123"/>
      <c r="I59" s="125"/>
      <c r="J59" s="123"/>
      <c r="K59" s="123"/>
      <c r="L59" s="127"/>
      <c r="M59" s="125"/>
      <c r="N59" s="125"/>
      <c r="O59" s="123"/>
      <c r="P59" s="123"/>
      <c r="Q59" s="127"/>
      <c r="R59" s="125"/>
      <c r="S59" s="125"/>
      <c r="X59" s="82"/>
      <c r="Y59" s="83"/>
    </row>
    <row r="60" spans="1:27" s="81" customFormat="1" ht="27.95" customHeight="1">
      <c r="A60" s="124"/>
      <c r="B60" s="125"/>
      <c r="C60" s="126"/>
      <c r="D60" s="125"/>
      <c r="E60" s="123"/>
      <c r="F60" s="123"/>
      <c r="G60" s="127"/>
      <c r="H60" s="123"/>
      <c r="I60" s="125"/>
      <c r="J60" s="123"/>
      <c r="K60" s="123"/>
      <c r="L60" s="127"/>
      <c r="M60" s="125"/>
      <c r="N60" s="125"/>
      <c r="O60" s="123"/>
      <c r="P60" s="123"/>
      <c r="Q60" s="127"/>
      <c r="R60" s="125"/>
      <c r="S60" s="125"/>
      <c r="X60" s="82"/>
      <c r="Y60" s="83"/>
    </row>
    <row r="61" spans="1:27" s="81" customFormat="1" ht="27.95" customHeight="1">
      <c r="A61" s="124"/>
      <c r="B61" s="125"/>
      <c r="C61" s="126"/>
      <c r="D61" s="125"/>
      <c r="E61" s="123"/>
      <c r="F61" s="123"/>
      <c r="G61" s="127"/>
      <c r="H61" s="123"/>
      <c r="I61" s="125"/>
      <c r="J61" s="123"/>
      <c r="K61" s="123"/>
      <c r="L61" s="127"/>
      <c r="M61" s="125"/>
      <c r="N61" s="125"/>
      <c r="O61" s="123"/>
      <c r="P61" s="123"/>
      <c r="Q61" s="127"/>
      <c r="R61" s="125"/>
      <c r="S61" s="125"/>
      <c r="X61" s="82"/>
      <c r="Y61" s="83"/>
    </row>
    <row r="62" spans="1:27" s="81" customFormat="1" ht="27.95" customHeight="1">
      <c r="A62" s="124"/>
      <c r="B62" s="125"/>
      <c r="C62" s="126"/>
      <c r="D62" s="125"/>
      <c r="E62" s="123"/>
      <c r="F62" s="123"/>
      <c r="G62" s="127"/>
      <c r="H62" s="123"/>
      <c r="I62" s="125"/>
      <c r="J62" s="123"/>
      <c r="K62" s="123"/>
      <c r="L62" s="127"/>
      <c r="M62" s="125"/>
      <c r="N62" s="125"/>
      <c r="O62" s="123"/>
      <c r="P62" s="123"/>
      <c r="Q62" s="127"/>
      <c r="R62" s="125"/>
      <c r="S62" s="125"/>
      <c r="X62" s="82"/>
      <c r="Y62" s="83"/>
    </row>
    <row r="63" spans="1:27" s="81" customFormat="1" ht="27.95" customHeight="1">
      <c r="A63" s="124"/>
      <c r="B63" s="125"/>
      <c r="C63" s="126"/>
      <c r="D63" s="125"/>
      <c r="E63" s="123"/>
      <c r="F63" s="123"/>
      <c r="G63" s="127"/>
      <c r="H63" s="123"/>
      <c r="I63" s="125"/>
      <c r="J63" s="123"/>
      <c r="K63" s="123"/>
      <c r="L63" s="127"/>
      <c r="M63" s="125"/>
      <c r="N63" s="125"/>
      <c r="O63" s="123"/>
      <c r="P63" s="123"/>
      <c r="Q63" s="127"/>
      <c r="R63" s="125"/>
      <c r="S63" s="125"/>
      <c r="X63" s="82"/>
      <c r="Y63" s="83"/>
    </row>
    <row r="64" spans="1:27" s="81" customFormat="1" ht="27.95" customHeight="1">
      <c r="A64" s="124"/>
      <c r="B64" s="125"/>
      <c r="C64" s="126"/>
      <c r="D64" s="125"/>
      <c r="E64" s="123"/>
      <c r="F64" s="123"/>
      <c r="G64" s="127"/>
      <c r="H64" s="123"/>
      <c r="I64" s="125"/>
      <c r="J64" s="123"/>
      <c r="K64" s="123"/>
      <c r="L64" s="127"/>
      <c r="M64" s="125"/>
      <c r="N64" s="125"/>
      <c r="O64" s="123"/>
      <c r="P64" s="123"/>
      <c r="Q64" s="127"/>
      <c r="R64" s="125"/>
      <c r="S64" s="125"/>
      <c r="X64" s="82"/>
      <c r="Y64" s="83"/>
    </row>
    <row r="65" spans="1:26" s="123" customFormat="1" ht="30">
      <c r="A65" s="124"/>
      <c r="B65" s="125"/>
      <c r="C65" s="126"/>
      <c r="D65" s="125"/>
      <c r="G65" s="127"/>
      <c r="I65" s="125"/>
      <c r="L65" s="127"/>
      <c r="M65" s="125"/>
      <c r="N65" s="125"/>
      <c r="Q65" s="127"/>
      <c r="R65" s="125"/>
      <c r="S65" s="125"/>
      <c r="T65" s="121"/>
      <c r="U65" s="121"/>
      <c r="V65" s="121"/>
      <c r="W65" s="121"/>
      <c r="X65" s="122"/>
      <c r="Y65" s="119"/>
      <c r="Z65" s="121"/>
    </row>
  </sheetData>
  <mergeCells count="28">
    <mergeCell ref="W52:W53"/>
    <mergeCell ref="W54:W55"/>
    <mergeCell ref="W56:W57"/>
    <mergeCell ref="H8:I8"/>
    <mergeCell ref="H16:I16"/>
    <mergeCell ref="M12:N12"/>
    <mergeCell ref="A20:A21"/>
    <mergeCell ref="D20:E20"/>
    <mergeCell ref="E21:F21"/>
    <mergeCell ref="X48:Z48"/>
    <mergeCell ref="W50:W51"/>
    <mergeCell ref="E11:F11"/>
    <mergeCell ref="A12:A13"/>
    <mergeCell ref="D12:E12"/>
    <mergeCell ref="E13:F13"/>
    <mergeCell ref="E19:F19"/>
    <mergeCell ref="R6:U6"/>
    <mergeCell ref="V6:W6"/>
    <mergeCell ref="R8:U8"/>
    <mergeCell ref="V8:W8"/>
    <mergeCell ref="R10:W11"/>
    <mergeCell ref="B1:H1"/>
    <mergeCell ref="I1:Y1"/>
    <mergeCell ref="E3:F3"/>
    <mergeCell ref="D4:E4"/>
    <mergeCell ref="E5:F5"/>
    <mergeCell ref="R3:R4"/>
    <mergeCell ref="S3:W4"/>
  </mergeCells>
  <dataValidations count="2">
    <dataValidation type="list" allowBlank="1" sqref="B22 B18 B14 B10 B6">
      <formula1>#REF!</formula1>
    </dataValidation>
    <dataValidation type="list" allowBlank="1" sqref="B2">
      <formula1>#REF!</formula1>
    </dataValidation>
  </dataValidations>
  <printOptions horizontalCentered="1" verticalCentered="1"/>
  <pageMargins left="0.25" right="0.25" top="0.75" bottom="0.75" header="0.3" footer="0.3"/>
  <pageSetup paperSize="180" scale="37" pageOrder="overThenDown" orientation="landscape" horizontalDpi="4294967293" verticalDpi="4294967293"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MJ65"/>
  <sheetViews>
    <sheetView zoomScale="30" zoomScaleNormal="30" workbookViewId="0">
      <selection activeCell="W32" sqref="W32"/>
    </sheetView>
  </sheetViews>
  <sheetFormatPr defaultRowHeight="26.25"/>
  <cols>
    <col min="1" max="1" width="2.625" style="124" customWidth="1"/>
    <col min="2" max="2" width="14.625" style="125" customWidth="1"/>
    <col min="3" max="3" width="55.625" style="126" customWidth="1"/>
    <col min="4" max="4" width="6.625" style="125" customWidth="1"/>
    <col min="5" max="5" width="13.875" style="123" customWidth="1"/>
    <col min="6" max="6" width="10.75" style="123" customWidth="1"/>
    <col min="7" max="7" width="11.75" style="127" customWidth="1"/>
    <col min="8" max="8" width="56.375" style="123" customWidth="1"/>
    <col min="9" max="9" width="6.625" style="125" customWidth="1"/>
    <col min="10" max="10" width="13.875" style="123" customWidth="1"/>
    <col min="11" max="11" width="10.75" style="123" customWidth="1"/>
    <col min="12" max="12" width="9.25" style="127" customWidth="1"/>
    <col min="13" max="13" width="55.25" style="125" customWidth="1"/>
    <col min="14" max="14" width="6.625" style="125" customWidth="1"/>
    <col min="15" max="15" width="14" style="123" customWidth="1"/>
    <col min="16" max="16" width="10.75" style="123" customWidth="1"/>
    <col min="17" max="17" width="9.25" style="127" customWidth="1"/>
    <col min="18" max="18" width="56" style="125" customWidth="1"/>
    <col min="19" max="19" width="10.25" style="125" customWidth="1"/>
    <col min="20" max="20" width="10.75" style="123" customWidth="1"/>
    <col min="21" max="21" width="7.25" style="123" customWidth="1"/>
    <col min="22" max="22" width="3.75" style="123" customWidth="1"/>
    <col min="23" max="23" width="21.5" style="123" customWidth="1"/>
    <col min="24" max="24" width="15" style="127" customWidth="1"/>
    <col min="25" max="25" width="56.625" style="125" customWidth="1"/>
    <col min="26" max="26" width="23.625" style="123" customWidth="1"/>
    <col min="27" max="1024" width="10.75" style="123" customWidth="1"/>
    <col min="1025" max="1025" width="9" style="128" customWidth="1"/>
    <col min="1026" max="16384" width="9" style="128"/>
  </cols>
  <sheetData>
    <row r="1" spans="1:25" s="77" customFormat="1" ht="45" customHeight="1">
      <c r="A1" s="76"/>
      <c r="B1" s="240" t="s">
        <v>257</v>
      </c>
      <c r="C1" s="240"/>
      <c r="D1" s="240"/>
      <c r="E1" s="240"/>
      <c r="F1" s="240"/>
      <c r="G1" s="240"/>
      <c r="H1" s="240"/>
      <c r="I1" s="243" t="str">
        <f ca="1">MID(CELL("nazwa_pliku",A1),FIND("]",CELL("nazwa_pliku",A1),1)+1,100)</f>
        <v>ROCZNIK 1999-2000 -75KG CH</v>
      </c>
      <c r="J1" s="243"/>
      <c r="K1" s="243"/>
      <c r="L1" s="243"/>
      <c r="M1" s="243"/>
      <c r="N1" s="243"/>
      <c r="O1" s="243"/>
      <c r="P1" s="243"/>
      <c r="Q1" s="243"/>
      <c r="R1" s="243"/>
      <c r="S1" s="243"/>
      <c r="T1" s="243"/>
      <c r="U1" s="243"/>
      <c r="V1" s="243"/>
      <c r="W1" s="243"/>
      <c r="X1" s="243"/>
      <c r="Y1" s="243"/>
    </row>
    <row r="2" spans="1:25" s="81" customFormat="1" ht="27.95" customHeight="1">
      <c r="A2" s="78"/>
      <c r="B2" s="79">
        <v>45</v>
      </c>
      <c r="C2" s="130" t="str">
        <f>VLOOKUP(B2,LISTA!A1:G249,2,0)</f>
        <v>KOPIJ MARCEL</v>
      </c>
      <c r="D2" s="80">
        <v>1</v>
      </c>
      <c r="G2" s="82"/>
      <c r="I2" s="83"/>
      <c r="L2" s="82"/>
      <c r="M2" s="83"/>
      <c r="N2" s="83"/>
      <c r="Q2" s="82"/>
      <c r="R2" s="83"/>
      <c r="S2" s="83"/>
      <c r="X2" s="82"/>
      <c r="Y2" s="83"/>
    </row>
    <row r="3" spans="1:25" s="81" customFormat="1" ht="27.95" customHeight="1">
      <c r="A3" s="84"/>
      <c r="B3" s="82"/>
      <c r="C3" s="131" t="str">
        <f>VLOOKUP(B2,LISTA!$A$1:$G$249,3,0)</f>
        <v>KOSiR KOBIERZYCE</v>
      </c>
      <c r="D3" s="83"/>
      <c r="E3" s="241"/>
      <c r="F3" s="241"/>
      <c r="G3" s="82"/>
      <c r="I3" s="83"/>
      <c r="L3" s="82"/>
      <c r="M3" s="83"/>
      <c r="N3" s="83"/>
      <c r="Q3" s="82"/>
      <c r="R3" s="244" t="s">
        <v>260</v>
      </c>
      <c r="S3" s="246" t="s">
        <v>281</v>
      </c>
      <c r="T3" s="246"/>
      <c r="U3" s="246"/>
      <c r="V3" s="246"/>
      <c r="W3" s="247"/>
      <c r="X3" s="82"/>
      <c r="Y3" s="83"/>
    </row>
    <row r="4" spans="1:25" s="81" customFormat="1" ht="27.95" customHeight="1">
      <c r="A4" s="85"/>
      <c r="B4" s="82"/>
      <c r="C4" s="86"/>
      <c r="D4" s="242" t="s">
        <v>0</v>
      </c>
      <c r="E4" s="242"/>
      <c r="F4" s="87"/>
      <c r="G4" s="132">
        <f>IF(AND(D2=1,D6=0),IF(D2=1,B2,B6),IF(D2=0,B6,$A$4))</f>
        <v>45</v>
      </c>
      <c r="H4" s="130" t="str">
        <f>IF(AND(D2=1,D6=0),IF(D2=1,C2,C6),IF(D2=0,C6,$A$4))</f>
        <v>KOPIJ MARCEL</v>
      </c>
      <c r="I4" s="80">
        <v>1</v>
      </c>
      <c r="L4" s="82"/>
      <c r="M4" s="83"/>
      <c r="N4" s="83"/>
      <c r="Q4" s="82"/>
      <c r="R4" s="245"/>
      <c r="S4" s="248"/>
      <c r="T4" s="248"/>
      <c r="U4" s="248"/>
      <c r="V4" s="248"/>
      <c r="W4" s="249"/>
      <c r="X4" s="82"/>
      <c r="Y4" s="83"/>
    </row>
    <row r="5" spans="1:25" s="81" customFormat="1" ht="27.95" customHeight="1">
      <c r="A5" s="85"/>
      <c r="B5" s="82"/>
      <c r="C5" s="86"/>
      <c r="D5" s="83"/>
      <c r="E5" s="256"/>
      <c r="F5" s="256"/>
      <c r="G5" s="82"/>
      <c r="H5" s="130" t="str">
        <f>IF(AND(D2=1,D6=0),IF(D2=1,C3,C7),IF(D2=0,C7,$A$4))</f>
        <v>KOSiR KOBIERZYCE</v>
      </c>
      <c r="I5" s="83"/>
      <c r="J5" s="241"/>
      <c r="K5" s="241"/>
      <c r="L5" s="82"/>
      <c r="M5" s="83"/>
      <c r="N5" s="83"/>
      <c r="Q5" s="82"/>
      <c r="R5" s="88"/>
      <c r="S5" s="89"/>
      <c r="T5" s="89"/>
      <c r="U5" s="90"/>
      <c r="V5" s="91"/>
      <c r="W5" s="92"/>
      <c r="X5" s="82"/>
      <c r="Y5" s="83"/>
    </row>
    <row r="6" spans="1:25" s="81" customFormat="1" ht="27.95" customHeight="1">
      <c r="A6" s="78"/>
      <c r="B6" s="79">
        <v>0</v>
      </c>
      <c r="C6" s="130" t="str">
        <f>VLOOKUP(B6,LISTA!$A$1:$G$249,2,0)</f>
        <v>-</v>
      </c>
      <c r="D6" s="80">
        <v>0</v>
      </c>
      <c r="G6" s="82"/>
      <c r="I6" s="83"/>
      <c r="J6" s="241"/>
      <c r="K6" s="241"/>
      <c r="L6" s="82"/>
      <c r="M6" s="83"/>
      <c r="N6" s="83"/>
      <c r="Q6" s="82"/>
      <c r="R6" s="257" t="s">
        <v>27</v>
      </c>
      <c r="S6" s="258"/>
      <c r="T6" s="258"/>
      <c r="U6" s="258"/>
      <c r="V6" s="259" t="s">
        <v>254</v>
      </c>
      <c r="W6" s="260"/>
      <c r="X6" s="82"/>
      <c r="Y6" s="83"/>
    </row>
    <row r="7" spans="1:25" s="81" customFormat="1" ht="27.95" customHeight="1">
      <c r="A7" s="84"/>
      <c r="B7" s="82"/>
      <c r="C7" s="131" t="str">
        <f>VLOOKUP(B6,LISTA!$A$1:$G$249,3,0)</f>
        <v>-</v>
      </c>
      <c r="D7" s="83"/>
      <c r="G7" s="82"/>
      <c r="H7" s="84"/>
      <c r="I7" s="83"/>
      <c r="J7" s="241"/>
      <c r="K7" s="241"/>
      <c r="L7" s="82"/>
      <c r="M7" s="83"/>
      <c r="N7" s="83"/>
      <c r="Q7" s="82"/>
      <c r="R7" s="93"/>
      <c r="S7" s="94"/>
      <c r="T7" s="94"/>
      <c r="U7" s="95"/>
      <c r="V7" s="96"/>
      <c r="W7" s="97"/>
      <c r="X7" s="82"/>
      <c r="Y7" s="83"/>
    </row>
    <row r="8" spans="1:25" s="81" customFormat="1" ht="27.95" customHeight="1">
      <c r="A8" s="85"/>
      <c r="B8" s="82"/>
      <c r="C8" s="86"/>
      <c r="D8" s="83"/>
      <c r="G8" s="82"/>
      <c r="H8" s="85"/>
      <c r="I8" s="242" t="s">
        <v>0</v>
      </c>
      <c r="J8" s="242"/>
      <c r="K8" s="87"/>
      <c r="L8" s="132">
        <f>IF(AND(I4=1,I12=0),IF(I4=1,G4,G12),IF(I4=0,G12,$A$4))</f>
        <v>45</v>
      </c>
      <c r="M8" s="130" t="str">
        <f>IF(AND(I4=1,I12=0),IF(I4=1,H4,H12),IF(I4=0,H12,$A$4))</f>
        <v>KOPIJ MARCEL</v>
      </c>
      <c r="N8" s="80" t="s">
        <v>22</v>
      </c>
      <c r="Q8" s="82"/>
      <c r="R8" s="257" t="s">
        <v>24</v>
      </c>
      <c r="S8" s="258"/>
      <c r="T8" s="258"/>
      <c r="U8" s="258"/>
      <c r="V8" s="259" t="s">
        <v>254</v>
      </c>
      <c r="W8" s="260"/>
      <c r="X8" s="82"/>
      <c r="Y8" s="83"/>
    </row>
    <row r="9" spans="1:25" s="81" customFormat="1" ht="27.95" customHeight="1">
      <c r="A9" s="85"/>
      <c r="B9" s="82"/>
      <c r="C9" s="86"/>
      <c r="D9" s="83"/>
      <c r="G9" s="82"/>
      <c r="H9" s="85"/>
      <c r="I9" s="83"/>
      <c r="J9" s="256"/>
      <c r="K9" s="256"/>
      <c r="L9" s="82"/>
      <c r="M9" s="130" t="str">
        <f>IF(AND(I4=1,I12=0),IF(I4=1,H5,H13),IF(I4=0,H13,$A$4))</f>
        <v>KOSiR KOBIERZYCE</v>
      </c>
      <c r="N9" s="83"/>
      <c r="O9" s="241"/>
      <c r="P9" s="241"/>
      <c r="Q9" s="82"/>
      <c r="R9" s="93"/>
      <c r="S9" s="94"/>
      <c r="T9" s="94"/>
      <c r="U9" s="95"/>
      <c r="V9" s="96"/>
      <c r="W9" s="97"/>
      <c r="X9" s="82"/>
      <c r="Y9" s="83"/>
    </row>
    <row r="10" spans="1:25" s="81" customFormat="1" ht="27.95" customHeight="1">
      <c r="A10" s="78"/>
      <c r="B10" s="79">
        <v>0</v>
      </c>
      <c r="C10" s="130" t="str">
        <f>VLOOKUP(B10,LISTA!$A$1:$G$249,2,0)</f>
        <v>-</v>
      </c>
      <c r="D10" s="80" t="s">
        <v>22</v>
      </c>
      <c r="G10" s="82"/>
      <c r="I10" s="83"/>
      <c r="J10" s="256"/>
      <c r="K10" s="256"/>
      <c r="L10" s="82"/>
      <c r="M10" s="83"/>
      <c r="N10" s="83"/>
      <c r="O10" s="241"/>
      <c r="P10" s="241"/>
      <c r="Q10" s="82"/>
      <c r="R10" s="250" t="s">
        <v>252</v>
      </c>
      <c r="S10" s="251"/>
      <c r="T10" s="251"/>
      <c r="U10" s="251"/>
      <c r="V10" s="251"/>
      <c r="W10" s="252"/>
      <c r="X10" s="82"/>
      <c r="Y10" s="83"/>
    </row>
    <row r="11" spans="1:25" s="81" customFormat="1" ht="27.95" customHeight="1">
      <c r="A11" s="84"/>
      <c r="B11" s="82"/>
      <c r="C11" s="131" t="str">
        <f>VLOOKUP(B10,LISTA!$A$1:$G$249,3,0)</f>
        <v>-</v>
      </c>
      <c r="D11" s="83"/>
      <c r="E11" s="241"/>
      <c r="F11" s="241"/>
      <c r="G11" s="82"/>
      <c r="I11" s="83"/>
      <c r="J11" s="256"/>
      <c r="K11" s="256"/>
      <c r="L11" s="82"/>
      <c r="M11" s="83"/>
      <c r="N11" s="83"/>
      <c r="O11" s="241"/>
      <c r="P11" s="241"/>
      <c r="Q11" s="82"/>
      <c r="R11" s="253"/>
      <c r="S11" s="254"/>
      <c r="T11" s="254"/>
      <c r="U11" s="254"/>
      <c r="V11" s="254"/>
      <c r="W11" s="255"/>
      <c r="X11" s="82"/>
      <c r="Y11" s="83"/>
    </row>
    <row r="12" spans="1:25" s="81" customFormat="1" ht="27.95" customHeight="1">
      <c r="A12" s="261"/>
      <c r="B12" s="82"/>
      <c r="C12" s="86"/>
      <c r="D12" s="242" t="s">
        <v>0</v>
      </c>
      <c r="E12" s="242"/>
      <c r="F12" s="87"/>
      <c r="G12" s="132">
        <f>IF(AND(D2=1,D6=0),IF(D2=1,B10,B14),IF(D2=0,B14,$A$4))</f>
        <v>0</v>
      </c>
      <c r="H12" s="130">
        <f>IF(AND(D10=1,D14=0),IF(D10=1,C10,C14),IF(D10=0,C14,$A$4))</f>
        <v>0</v>
      </c>
      <c r="I12" s="80">
        <v>0</v>
      </c>
      <c r="L12" s="82"/>
      <c r="M12" s="83"/>
      <c r="N12" s="83"/>
      <c r="O12" s="241"/>
      <c r="P12" s="241"/>
      <c r="Q12" s="82"/>
      <c r="R12" s="83"/>
      <c r="S12" s="83"/>
      <c r="X12" s="82"/>
      <c r="Y12" s="83"/>
    </row>
    <row r="13" spans="1:25" s="81" customFormat="1" ht="27.95" customHeight="1">
      <c r="A13" s="261"/>
      <c r="B13" s="82"/>
      <c r="C13" s="86"/>
      <c r="D13" s="83"/>
      <c r="E13" s="256"/>
      <c r="F13" s="256"/>
      <c r="G13" s="82"/>
      <c r="H13" s="130">
        <f>IF(AND(D10=1,D14=0),IF(D10=1,C11,C15),IF(D10=0,C15,$A$4))</f>
        <v>0</v>
      </c>
      <c r="I13" s="83"/>
      <c r="L13" s="82"/>
      <c r="M13" s="83"/>
      <c r="N13" s="83"/>
      <c r="O13" s="241"/>
      <c r="P13" s="241"/>
      <c r="Q13" s="82"/>
      <c r="R13" s="83"/>
      <c r="S13" s="83"/>
      <c r="X13" s="82"/>
      <c r="Y13" s="83"/>
    </row>
    <row r="14" spans="1:25" s="81" customFormat="1" ht="27.95" customHeight="1">
      <c r="A14" s="78"/>
      <c r="B14" s="79">
        <v>0</v>
      </c>
      <c r="C14" s="130" t="str">
        <f>VLOOKUP(B14,LISTA!$A$1:$G$249,2,0)</f>
        <v>-</v>
      </c>
      <c r="D14" s="80" t="s">
        <v>22</v>
      </c>
      <c r="G14" s="82"/>
      <c r="I14" s="83"/>
      <c r="L14" s="82"/>
      <c r="M14" s="83"/>
      <c r="N14" s="83"/>
      <c r="O14" s="241"/>
      <c r="P14" s="241"/>
      <c r="Q14" s="82"/>
      <c r="R14" s="83"/>
      <c r="S14" s="83"/>
      <c r="X14" s="82"/>
      <c r="Y14" s="83"/>
    </row>
    <row r="15" spans="1:25" s="81" customFormat="1" ht="27.95" customHeight="1">
      <c r="A15" s="84"/>
      <c r="B15" s="82"/>
      <c r="C15" s="131" t="str">
        <f>VLOOKUP(B14,LISTA!$A$1:$G$249,3,0)</f>
        <v>-</v>
      </c>
      <c r="D15" s="83"/>
      <c r="G15" s="82"/>
      <c r="I15" s="83"/>
      <c r="L15" s="82"/>
      <c r="M15" s="84"/>
      <c r="N15" s="83"/>
      <c r="O15" s="241"/>
      <c r="P15" s="241"/>
      <c r="Q15" s="82"/>
      <c r="R15" s="83"/>
      <c r="S15" s="83"/>
      <c r="X15" s="82"/>
      <c r="Y15" s="83"/>
    </row>
    <row r="16" spans="1:25" s="81" customFormat="1" ht="27.95" customHeight="1">
      <c r="A16" s="85"/>
      <c r="B16" s="82"/>
      <c r="C16" s="86"/>
      <c r="D16" s="83"/>
      <c r="G16" s="82"/>
      <c r="I16" s="83"/>
      <c r="L16" s="82"/>
      <c r="M16" s="85"/>
      <c r="N16" s="242" t="s">
        <v>0</v>
      </c>
      <c r="O16" s="242"/>
      <c r="P16" s="87">
        <v>37</v>
      </c>
      <c r="Q16" s="132">
        <f>IF(AND(N8=1,N24=0),IF(N8=1,L8,L24),IF(N8=0,L24,$A$4))</f>
        <v>0</v>
      </c>
      <c r="R16" s="130">
        <f>IF(AND(N8=1,N24=0),IF(N8=1,M8,M24),IF(N8=0,M24,$A$4))</f>
        <v>0</v>
      </c>
      <c r="S16" s="80"/>
      <c r="X16" s="82"/>
      <c r="Y16" s="83"/>
    </row>
    <row r="17" spans="1:28" s="81" customFormat="1" ht="27.95" customHeight="1">
      <c r="A17" s="85"/>
      <c r="B17" s="82"/>
      <c r="C17" s="86"/>
      <c r="D17" s="83"/>
      <c r="G17" s="82"/>
      <c r="I17" s="83"/>
      <c r="L17" s="82"/>
      <c r="M17" s="85"/>
      <c r="N17" s="83"/>
      <c r="O17" s="256"/>
      <c r="P17" s="256"/>
      <c r="Q17" s="82"/>
      <c r="R17" s="130">
        <f>IF(AND(N8=1,N24=0),IF(N8=1,M9,M25),IF(N8=0,M25,$A$4))</f>
        <v>0</v>
      </c>
      <c r="S17" s="83"/>
      <c r="T17" s="241"/>
      <c r="U17" s="241"/>
      <c r="V17" s="241"/>
      <c r="W17" s="241"/>
      <c r="X17" s="82"/>
      <c r="Y17" s="83"/>
    </row>
    <row r="18" spans="1:28" s="81" customFormat="1" ht="27.95" customHeight="1">
      <c r="A18" s="78"/>
      <c r="B18" s="79">
        <v>92</v>
      </c>
      <c r="C18" s="130" t="str">
        <f>VLOOKUP(B18,LISTA!$A$1:$G$249,2,0)</f>
        <v>LUBAŃSKI MARCIN</v>
      </c>
      <c r="D18" s="80">
        <v>1</v>
      </c>
      <c r="G18" s="82"/>
      <c r="I18" s="83"/>
      <c r="L18" s="82"/>
      <c r="M18" s="83"/>
      <c r="N18" s="83"/>
      <c r="O18" s="256"/>
      <c r="P18" s="256"/>
      <c r="Q18" s="82"/>
      <c r="R18" s="83"/>
      <c r="S18" s="83"/>
      <c r="T18" s="241"/>
      <c r="U18" s="241"/>
      <c r="V18" s="241"/>
      <c r="W18" s="241"/>
      <c r="X18" s="82"/>
      <c r="Y18" s="83"/>
    </row>
    <row r="19" spans="1:28" s="81" customFormat="1" ht="27.95" customHeight="1">
      <c r="A19" s="84"/>
      <c r="B19" s="82"/>
      <c r="C19" s="157" t="str">
        <f>VLOOKUP(B18,LISTA!$A$1:$G$249,3,0)</f>
        <v>SEIDO KARATE KĘTY</v>
      </c>
      <c r="D19" s="83"/>
      <c r="E19" s="241"/>
      <c r="F19" s="241"/>
      <c r="G19" s="82"/>
      <c r="I19" s="83"/>
      <c r="L19" s="82"/>
      <c r="M19" s="83"/>
      <c r="N19" s="83"/>
      <c r="O19" s="256"/>
      <c r="P19" s="256"/>
      <c r="Q19" s="82"/>
      <c r="R19" s="83"/>
      <c r="S19" s="83"/>
      <c r="T19" s="241"/>
      <c r="U19" s="241"/>
      <c r="V19" s="241"/>
      <c r="W19" s="241"/>
      <c r="X19" s="82"/>
      <c r="Y19" s="83"/>
    </row>
    <row r="20" spans="1:28" s="81" customFormat="1" ht="27.95" customHeight="1">
      <c r="A20" s="261"/>
      <c r="B20" s="82"/>
      <c r="C20" s="86"/>
      <c r="D20" s="242" t="s">
        <v>0</v>
      </c>
      <c r="E20" s="242"/>
      <c r="F20" s="87"/>
      <c r="G20" s="132">
        <f>IF(AND(D2=1,D6=0),IF(D2=1,B18,B22),IF(D2=0,B22,$A$4))</f>
        <v>92</v>
      </c>
      <c r="H20" s="130" t="str">
        <f>IF(AND(D18=1,D22=0),IF(D18=1,C18,C22),IF(D18=0,C22,$A$4))</f>
        <v>LUBAŃSKI MARCIN</v>
      </c>
      <c r="I20" s="80" t="s">
        <v>22</v>
      </c>
      <c r="L20" s="82"/>
      <c r="M20" s="83"/>
      <c r="N20" s="83"/>
      <c r="O20" s="256"/>
      <c r="P20" s="256"/>
      <c r="Q20" s="82"/>
      <c r="R20" s="83"/>
      <c r="S20" s="83"/>
      <c r="T20" s="241"/>
      <c r="U20" s="241"/>
      <c r="V20" s="241"/>
      <c r="W20" s="241"/>
      <c r="X20" s="82"/>
      <c r="Y20" s="83"/>
    </row>
    <row r="21" spans="1:28" s="81" customFormat="1" ht="27.95" customHeight="1">
      <c r="A21" s="261"/>
      <c r="B21" s="82"/>
      <c r="C21" s="86"/>
      <c r="D21" s="83"/>
      <c r="E21" s="256"/>
      <c r="F21" s="256"/>
      <c r="G21" s="82"/>
      <c r="H21" s="130" t="str">
        <f>IF(AND(D18=1,D22=0),IF(D18=1,C19,C23),IF(D18=0,C23,$A$4))</f>
        <v>SEIDO KARATE KĘTY</v>
      </c>
      <c r="I21" s="83"/>
      <c r="J21" s="241"/>
      <c r="K21" s="241"/>
      <c r="L21" s="82"/>
      <c r="M21" s="83"/>
      <c r="N21" s="83"/>
      <c r="O21" s="256"/>
      <c r="P21" s="256"/>
      <c r="Q21" s="82"/>
      <c r="R21" s="83"/>
      <c r="S21" s="83"/>
      <c r="T21" s="241"/>
      <c r="U21" s="241"/>
      <c r="V21" s="241"/>
      <c r="W21" s="241"/>
      <c r="X21" s="82"/>
      <c r="Y21" s="83"/>
    </row>
    <row r="22" spans="1:28" s="81" customFormat="1" ht="27.95" customHeight="1">
      <c r="A22" s="78"/>
      <c r="B22" s="79">
        <v>0</v>
      </c>
      <c r="C22" s="130" t="str">
        <f>VLOOKUP(B22,LISTA!$A$1:$G$249,2,0)</f>
        <v>-</v>
      </c>
      <c r="D22" s="80">
        <v>0</v>
      </c>
      <c r="G22" s="82"/>
      <c r="I22" s="83"/>
      <c r="J22" s="241"/>
      <c r="K22" s="241"/>
      <c r="L22" s="82"/>
      <c r="M22" s="83"/>
      <c r="N22" s="83"/>
      <c r="O22" s="256"/>
      <c r="P22" s="256"/>
      <c r="Q22" s="82"/>
      <c r="R22" s="83"/>
      <c r="S22" s="83"/>
      <c r="T22" s="241"/>
      <c r="U22" s="241"/>
      <c r="V22" s="241"/>
      <c r="W22" s="241"/>
      <c r="X22" s="82"/>
      <c r="Y22" s="83"/>
    </row>
    <row r="23" spans="1:28" s="81" customFormat="1" ht="27.95" customHeight="1">
      <c r="A23" s="84"/>
      <c r="B23" s="82"/>
      <c r="C23" s="131" t="str">
        <f>VLOOKUP(B22,LISTA!$A$1:$G$249,3,0)</f>
        <v>-</v>
      </c>
      <c r="D23" s="83"/>
      <c r="G23" s="82"/>
      <c r="H23" s="84"/>
      <c r="I23" s="83"/>
      <c r="J23" s="241"/>
      <c r="K23" s="241"/>
      <c r="L23" s="82"/>
      <c r="M23" s="83"/>
      <c r="N23" s="83"/>
      <c r="O23" s="256"/>
      <c r="P23" s="256"/>
      <c r="Q23" s="82"/>
      <c r="R23" s="83"/>
      <c r="S23" s="83"/>
      <c r="T23" s="241"/>
      <c r="U23" s="241"/>
      <c r="V23" s="241"/>
      <c r="W23" s="241"/>
      <c r="X23" s="82"/>
      <c r="Y23" s="83"/>
    </row>
    <row r="24" spans="1:28" s="81" customFormat="1" ht="27.95" customHeight="1">
      <c r="A24" s="85"/>
      <c r="B24" s="82"/>
      <c r="C24" s="86"/>
      <c r="D24" s="83"/>
      <c r="G24" s="82"/>
      <c r="H24" s="85"/>
      <c r="I24" s="242" t="s">
        <v>0</v>
      </c>
      <c r="J24" s="242"/>
      <c r="K24" s="87">
        <v>16</v>
      </c>
      <c r="L24" s="132">
        <f>IF(AND(I20=1,I28=0),IF(I20=1,G20,G28),IF(I20=0,G28,$A$4))</f>
        <v>0</v>
      </c>
      <c r="M24" s="130">
        <f>IF(AND(I20=1,I28=0),IF(I20=1,H20,H28),IF(I20=0,H28,$A$4))</f>
        <v>0</v>
      </c>
      <c r="N24" s="80" t="s">
        <v>22</v>
      </c>
      <c r="Q24" s="82"/>
      <c r="R24" s="83"/>
      <c r="S24" s="83"/>
      <c r="T24" s="241"/>
      <c r="U24" s="241"/>
      <c r="V24" s="241"/>
      <c r="W24" s="241"/>
      <c r="X24" s="82"/>
      <c r="Y24" s="83"/>
    </row>
    <row r="25" spans="1:28" s="81" customFormat="1" ht="27.95" customHeight="1">
      <c r="A25" s="85"/>
      <c r="B25" s="82"/>
      <c r="C25" s="86"/>
      <c r="D25" s="83"/>
      <c r="G25" s="82"/>
      <c r="H25" s="85"/>
      <c r="I25" s="83"/>
      <c r="J25" s="256"/>
      <c r="K25" s="256"/>
      <c r="L25" s="82"/>
      <c r="M25" s="130">
        <f>IF(AND(I20=1,I28=0),IF(I20=1,H21,H29),IF(I20=0,H29,$A$4))</f>
        <v>0</v>
      </c>
      <c r="N25" s="83"/>
      <c r="O25" s="241"/>
      <c r="P25" s="241"/>
      <c r="Q25" s="82"/>
      <c r="R25" s="83"/>
      <c r="S25" s="83"/>
      <c r="T25" s="241"/>
      <c r="U25" s="241"/>
      <c r="V25" s="241"/>
      <c r="W25" s="241"/>
      <c r="X25" s="82"/>
      <c r="Y25" s="83"/>
    </row>
    <row r="26" spans="1:28" s="81" customFormat="1" ht="27.95" customHeight="1">
      <c r="A26" s="78"/>
      <c r="B26" s="79"/>
      <c r="C26" s="130" t="str">
        <f>VLOOKUP(B26,LISTA!$A$1:$G$249,2,0)</f>
        <v>-</v>
      </c>
      <c r="D26" s="80">
        <v>0</v>
      </c>
      <c r="G26" s="82"/>
      <c r="I26" s="83"/>
      <c r="J26" s="256"/>
      <c r="K26" s="256"/>
      <c r="L26" s="82"/>
      <c r="M26" s="83"/>
      <c r="N26" s="83"/>
      <c r="O26" s="241"/>
      <c r="P26" s="241"/>
      <c r="Q26" s="82"/>
      <c r="R26" s="83"/>
      <c r="S26" s="83"/>
      <c r="T26" s="241"/>
      <c r="U26" s="241"/>
      <c r="V26" s="241"/>
      <c r="W26" s="241"/>
      <c r="X26" s="82"/>
      <c r="Y26" s="83"/>
    </row>
    <row r="27" spans="1:28" s="81" customFormat="1" ht="27.95" customHeight="1">
      <c r="A27" s="84"/>
      <c r="B27" s="82"/>
      <c r="C27" s="130" t="str">
        <f>VLOOKUP(B26,LISTA!$A$1:$G$249,3,0)</f>
        <v>-</v>
      </c>
      <c r="D27" s="83"/>
      <c r="E27" s="241"/>
      <c r="F27" s="241"/>
      <c r="G27" s="82"/>
      <c r="I27" s="83"/>
      <c r="J27" s="256"/>
      <c r="K27" s="256"/>
      <c r="L27" s="82"/>
      <c r="M27" s="83"/>
      <c r="N27" s="83"/>
      <c r="O27" s="241"/>
      <c r="P27" s="241"/>
      <c r="Q27" s="82"/>
      <c r="R27" s="83"/>
      <c r="S27" s="83"/>
      <c r="T27" s="241"/>
      <c r="U27" s="241"/>
      <c r="V27" s="241"/>
      <c r="W27" s="241"/>
      <c r="X27" s="82"/>
      <c r="Y27" s="83"/>
    </row>
    <row r="28" spans="1:28" s="81" customFormat="1" ht="27.95" customHeight="1">
      <c r="A28" s="261"/>
      <c r="B28" s="82"/>
      <c r="C28" s="86"/>
      <c r="D28" s="242" t="s">
        <v>0</v>
      </c>
      <c r="E28" s="242"/>
      <c r="F28" s="87"/>
      <c r="G28" s="132">
        <f>IF(AND(D2=1,D6=0),IF(D2=1,B26,B30),IF(D2=0,B30,$A$4))</f>
        <v>0</v>
      </c>
      <c r="H28" s="130" t="str">
        <f>IF(AND(D26=1,D30=0),IF(D26=1,C26,C30),IF(D26=0,C30,$A$4))</f>
        <v>MAZANOWSKI ARTUR</v>
      </c>
      <c r="I28" s="80" t="s">
        <v>22</v>
      </c>
      <c r="L28" s="82"/>
      <c r="M28" s="83"/>
      <c r="N28" s="83"/>
      <c r="O28" s="241"/>
      <c r="P28" s="241"/>
      <c r="Q28" s="262" t="s">
        <v>1</v>
      </c>
      <c r="R28" s="262"/>
      <c r="S28" s="262"/>
      <c r="T28" s="241"/>
      <c r="U28" s="241"/>
      <c r="V28" s="241"/>
      <c r="W28" s="241"/>
      <c r="X28" s="82"/>
      <c r="Y28" s="83"/>
    </row>
    <row r="29" spans="1:28" s="81" customFormat="1" ht="27.95" customHeight="1">
      <c r="A29" s="261"/>
      <c r="B29" s="82"/>
      <c r="C29" s="86"/>
      <c r="D29" s="83"/>
      <c r="E29" s="256"/>
      <c r="F29" s="256"/>
      <c r="G29" s="82"/>
      <c r="H29" s="130" t="str">
        <f>IF(AND(D26=1,D30=0),IF(D26=1,C27,C31),IF(D26=0,C31,$A$4))</f>
        <v>GOLUBSKO-DOBRZYŃSKI KKK</v>
      </c>
      <c r="I29" s="83"/>
      <c r="L29" s="82"/>
      <c r="M29" s="83"/>
      <c r="N29" s="83"/>
      <c r="O29" s="241"/>
      <c r="P29" s="241"/>
      <c r="Q29" s="98"/>
      <c r="R29" s="99" t="s">
        <v>9</v>
      </c>
      <c r="S29" s="100">
        <v>48</v>
      </c>
      <c r="T29" s="241"/>
      <c r="U29" s="241"/>
      <c r="V29" s="241"/>
      <c r="W29" s="241"/>
      <c r="X29" s="82"/>
      <c r="Y29" s="83"/>
    </row>
    <row r="30" spans="1:28" s="81" customFormat="1" ht="27.95" customHeight="1">
      <c r="A30" s="78"/>
      <c r="B30" s="79">
        <v>21</v>
      </c>
      <c r="C30" s="130" t="str">
        <f>VLOOKUP(B30,LISTA!$A$1:$G$249,2,0)</f>
        <v>MAZANOWSKI ARTUR</v>
      </c>
      <c r="D30" s="80">
        <v>1</v>
      </c>
      <c r="G30" s="82"/>
      <c r="I30" s="83"/>
      <c r="L30" s="82"/>
      <c r="M30" s="83"/>
      <c r="N30" s="83"/>
      <c r="Q30" s="133">
        <f>IF(AND(N8=0,N24=1),IF(N8=0,L8,L24),IF(N8=1,L24,$A$4))</f>
        <v>0</v>
      </c>
      <c r="R30" s="130">
        <f>IF(AND(N8=0,N24=1),IF(N8=0,M8,M24),IF(N8=1,M24,$A$4))</f>
        <v>0</v>
      </c>
      <c r="S30" s="101"/>
      <c r="T30" s="241"/>
      <c r="U30" s="241"/>
      <c r="V30" s="241"/>
      <c r="W30" s="241"/>
      <c r="X30" s="82"/>
      <c r="Y30" s="83"/>
    </row>
    <row r="31" spans="1:28" s="81" customFormat="1" ht="27.95" customHeight="1">
      <c r="A31" s="84"/>
      <c r="B31" s="82"/>
      <c r="C31" s="130" t="str">
        <f>VLOOKUP(B30,LISTA!$A$1:$G$249,3,0)</f>
        <v>GOLUBSKO-DOBRZYŃSKI KKK</v>
      </c>
      <c r="D31" s="83"/>
      <c r="G31" s="82"/>
      <c r="I31" s="83"/>
      <c r="L31" s="82"/>
      <c r="M31" s="84"/>
      <c r="N31" s="83"/>
      <c r="Q31" s="98"/>
      <c r="R31" s="130">
        <f>IF(AND(N8=0,N24=1),IF(N8=0,M9,M25),IF(N8=1,M25,$A$4))</f>
        <v>0</v>
      </c>
      <c r="S31" s="102"/>
      <c r="T31" s="241"/>
      <c r="U31" s="241"/>
      <c r="V31" s="241"/>
      <c r="W31" s="241"/>
      <c r="X31" s="103"/>
      <c r="Y31" s="104"/>
    </row>
    <row r="32" spans="1:28" s="81" customFormat="1" ht="27.95" customHeight="1">
      <c r="A32" s="85"/>
      <c r="B32" s="82"/>
      <c r="C32" s="86"/>
      <c r="D32" s="83"/>
      <c r="G32" s="82"/>
      <c r="I32" s="83"/>
      <c r="L32" s="82"/>
      <c r="M32" s="85"/>
      <c r="N32" s="83"/>
      <c r="Q32" s="98"/>
      <c r="R32" s="84"/>
      <c r="S32" s="102"/>
      <c r="T32" s="105" t="s">
        <v>9</v>
      </c>
      <c r="U32" s="105"/>
      <c r="V32" s="105"/>
      <c r="W32" s="106">
        <v>58</v>
      </c>
      <c r="X32" s="134">
        <f>IF(AND(S16=1,S48=0),IF(S16=1,Q16,Q48),IF(S16=0,Q48,$A$4))</f>
        <v>0</v>
      </c>
      <c r="Y32" s="135">
        <f>IF(AND(S16=1,S48=0),IF(S16=1,R16,R48),IF(S16=0,R48,$A$4))</f>
        <v>0</v>
      </c>
      <c r="Z32" s="263"/>
      <c r="AA32" s="264"/>
      <c r="AB32" s="264"/>
    </row>
    <row r="33" spans="1:28" s="81" customFormat="1" ht="27.95" customHeight="1">
      <c r="A33" s="85"/>
      <c r="B33" s="82"/>
      <c r="C33" s="86"/>
      <c r="D33" s="83"/>
      <c r="G33" s="82"/>
      <c r="I33" s="83"/>
      <c r="L33" s="82"/>
      <c r="M33" s="85"/>
      <c r="N33" s="83"/>
      <c r="Q33" s="98"/>
      <c r="R33" s="83"/>
      <c r="S33" s="102"/>
      <c r="T33" s="256"/>
      <c r="U33" s="256"/>
      <c r="V33" s="256"/>
      <c r="W33" s="256"/>
      <c r="X33" s="107"/>
      <c r="Y33" s="135">
        <f>IF(AND(S16=1,S48=0),IF(S16=1,R17,R49),IF(S16=0,R49,$A$4))</f>
        <v>0</v>
      </c>
      <c r="Z33" s="263"/>
      <c r="AA33" s="264"/>
      <c r="AB33" s="264"/>
    </row>
    <row r="34" spans="1:28" s="81" customFormat="1" ht="27.95" customHeight="1">
      <c r="A34" s="78"/>
      <c r="B34" s="79">
        <v>125</v>
      </c>
      <c r="C34" s="130" t="str">
        <f>VLOOKUP(B34,LISTA!$A$1:$G$249,2,0)</f>
        <v>DYTKOWICZ PAWEŁ</v>
      </c>
      <c r="D34" s="80">
        <v>1</v>
      </c>
      <c r="G34" s="82"/>
      <c r="I34" s="83"/>
      <c r="L34" s="82"/>
      <c r="M34" s="83"/>
      <c r="N34" s="83"/>
      <c r="Q34" s="133">
        <f>IF(AND(N40=0,N56=1),IF(N40=0,L40,L56),IF(N40=1,L56,$A$4))</f>
        <v>0</v>
      </c>
      <c r="R34" s="130">
        <f>IF(AND(N40=0,N56=1),IF(N40=0,M40,M56),IF(N40=1,M56,$A$4))</f>
        <v>0</v>
      </c>
      <c r="S34" s="101"/>
      <c r="T34" s="256"/>
      <c r="U34" s="256"/>
      <c r="V34" s="256"/>
      <c r="W34" s="256"/>
      <c r="X34" s="108"/>
      <c r="Y34" s="109"/>
    </row>
    <row r="35" spans="1:28" s="81" customFormat="1" ht="27.95" customHeight="1">
      <c r="A35" s="84"/>
      <c r="B35" s="82"/>
      <c r="C35" s="130" t="str">
        <f>VLOOKUP(B34,LISTA!$A$1:$G$249,3,0)</f>
        <v>KLUB SPORTÓW I SZTUK WALK W TURKU</v>
      </c>
      <c r="D35" s="83"/>
      <c r="E35" s="241"/>
      <c r="F35" s="241"/>
      <c r="G35" s="82"/>
      <c r="I35" s="83"/>
      <c r="L35" s="82"/>
      <c r="M35" s="83"/>
      <c r="N35" s="83"/>
      <c r="O35" s="256"/>
      <c r="P35" s="256"/>
      <c r="Q35" s="98"/>
      <c r="R35" s="130">
        <f>IF(AND(N40=0,N56=1),IF(N40=0,M41,M57),IF(N40=1,M57,$A$4))</f>
        <v>0</v>
      </c>
      <c r="S35" s="102"/>
      <c r="T35" s="256"/>
      <c r="U35" s="256"/>
      <c r="V35" s="256"/>
      <c r="W35" s="256"/>
      <c r="X35" s="82"/>
      <c r="Y35" s="83"/>
    </row>
    <row r="36" spans="1:28" s="81" customFormat="1" ht="27.95" customHeight="1">
      <c r="A36" s="261"/>
      <c r="B36" s="82"/>
      <c r="C36" s="86"/>
      <c r="D36" s="242" t="s">
        <v>0</v>
      </c>
      <c r="E36" s="242"/>
      <c r="F36" s="87"/>
      <c r="G36" s="132">
        <f>IF(AND(D2=1,D6=0),IF(D2=1,B34,B38),IF(D2=0,B38,$A$4))</f>
        <v>125</v>
      </c>
      <c r="H36" s="130" t="str">
        <f>IF(AND(D34=1,D38=0),IF(D34=1,C34,C38),IF(D34=0,C38,$A$4))</f>
        <v>DYTKOWICZ PAWEŁ</v>
      </c>
      <c r="I36" s="80" t="s">
        <v>22</v>
      </c>
      <c r="L36" s="82"/>
      <c r="M36" s="83"/>
      <c r="N36" s="83"/>
      <c r="O36" s="256"/>
      <c r="P36" s="256"/>
      <c r="Q36" s="110"/>
      <c r="R36" s="111"/>
      <c r="S36" s="112"/>
      <c r="T36" s="256"/>
      <c r="U36" s="256"/>
      <c r="V36" s="256"/>
      <c r="W36" s="256"/>
      <c r="X36" s="82"/>
      <c r="Y36" s="83"/>
    </row>
    <row r="37" spans="1:28" s="81" customFormat="1" ht="27.95" customHeight="1">
      <c r="A37" s="261"/>
      <c r="B37" s="82"/>
      <c r="C37" s="86"/>
      <c r="D37" s="83"/>
      <c r="E37" s="256"/>
      <c r="F37" s="256"/>
      <c r="G37" s="82"/>
      <c r="H37" s="130" t="str">
        <f>IF(AND(D34=1,D38=0),IF(D34=1,C35,C39),IF(D34=0,C39,$A$4))</f>
        <v>KLUB SPORTÓW I SZTUK WALK W TURKU</v>
      </c>
      <c r="I37" s="83"/>
      <c r="J37" s="241"/>
      <c r="K37" s="241"/>
      <c r="L37" s="82"/>
      <c r="M37" s="83"/>
      <c r="N37" s="83"/>
      <c r="O37" s="256"/>
      <c r="P37" s="256"/>
      <c r="Q37" s="82"/>
      <c r="R37" s="83"/>
      <c r="S37" s="83"/>
      <c r="T37" s="256"/>
      <c r="U37" s="256"/>
      <c r="V37" s="256"/>
      <c r="W37" s="256"/>
      <c r="X37" s="82"/>
      <c r="Y37" s="83"/>
    </row>
    <row r="38" spans="1:28" s="81" customFormat="1" ht="27.95" customHeight="1">
      <c r="A38" s="78"/>
      <c r="B38" s="79"/>
      <c r="C38" s="130" t="str">
        <f>VLOOKUP(B38,LISTA!$A$1:$G$249,2,0)</f>
        <v>-</v>
      </c>
      <c r="D38" s="80">
        <v>0</v>
      </c>
      <c r="G38" s="82"/>
      <c r="I38" s="83"/>
      <c r="J38" s="241"/>
      <c r="K38" s="241"/>
      <c r="L38" s="82"/>
      <c r="M38" s="83"/>
      <c r="N38" s="83"/>
      <c r="O38" s="256"/>
      <c r="P38" s="256"/>
      <c r="Q38" s="82"/>
      <c r="R38" s="83"/>
      <c r="S38" s="83"/>
      <c r="T38" s="256"/>
      <c r="U38" s="256"/>
      <c r="V38" s="256"/>
      <c r="W38" s="256"/>
      <c r="X38" s="82"/>
      <c r="Y38" s="83"/>
    </row>
    <row r="39" spans="1:28" s="81" customFormat="1" ht="27.95" customHeight="1">
      <c r="A39" s="84"/>
      <c r="B39" s="82"/>
      <c r="C39" s="130" t="str">
        <f>VLOOKUP(B38,LISTA!$A$1:$G$249,3,0)</f>
        <v>-</v>
      </c>
      <c r="D39" s="83"/>
      <c r="G39" s="82"/>
      <c r="H39" s="84"/>
      <c r="I39" s="83"/>
      <c r="J39" s="241"/>
      <c r="K39" s="241"/>
      <c r="L39" s="82"/>
      <c r="M39" s="83"/>
      <c r="N39" s="83"/>
      <c r="O39" s="256"/>
      <c r="P39" s="256"/>
      <c r="Q39" s="82"/>
      <c r="R39" s="83"/>
      <c r="S39" s="83"/>
      <c r="T39" s="256"/>
      <c r="U39" s="256"/>
      <c r="V39" s="256"/>
      <c r="W39" s="256"/>
      <c r="X39" s="82"/>
      <c r="Y39" s="83"/>
    </row>
    <row r="40" spans="1:28" s="81" customFormat="1" ht="27.95" customHeight="1">
      <c r="A40" s="85"/>
      <c r="B40" s="82"/>
      <c r="C40" s="86"/>
      <c r="D40" s="83"/>
      <c r="G40" s="82"/>
      <c r="H40" s="85"/>
      <c r="I40" s="242" t="s">
        <v>0</v>
      </c>
      <c r="J40" s="242"/>
      <c r="K40" s="87">
        <v>17</v>
      </c>
      <c r="L40" s="132">
        <f>IF(AND(I20=1,I28=0),IF(I20=1,G36,G44),IF(I20=0,G44,$A$4))</f>
        <v>0</v>
      </c>
      <c r="M40" s="130">
        <f>IF(AND(I36=1,I44=0),IF(I36=1,H36,H44),IF(I36=0,H44,$A$4))</f>
        <v>0</v>
      </c>
      <c r="N40" s="80" t="s">
        <v>22</v>
      </c>
      <c r="Q40" s="82"/>
      <c r="R40" s="83"/>
      <c r="S40" s="83"/>
      <c r="T40" s="256"/>
      <c r="U40" s="256"/>
      <c r="V40" s="256"/>
      <c r="W40" s="256"/>
      <c r="X40" s="82"/>
      <c r="Y40" s="83"/>
    </row>
    <row r="41" spans="1:28" s="81" customFormat="1" ht="27.95" customHeight="1">
      <c r="A41" s="85"/>
      <c r="B41" s="82"/>
      <c r="C41" s="86"/>
      <c r="D41" s="83"/>
      <c r="G41" s="82"/>
      <c r="H41" s="85"/>
      <c r="I41" s="83"/>
      <c r="J41" s="256"/>
      <c r="K41" s="256"/>
      <c r="L41" s="82"/>
      <c r="M41" s="130">
        <f>IF(AND(I36=1,I44=0),IF(I36=1,H37,H45),IF(I36=0,H45,$A$4))</f>
        <v>0</v>
      </c>
      <c r="N41" s="83"/>
      <c r="O41" s="241"/>
      <c r="P41" s="241"/>
      <c r="Q41" s="82"/>
      <c r="R41" s="83"/>
      <c r="S41" s="83"/>
      <c r="T41" s="256"/>
      <c r="U41" s="256"/>
      <c r="V41" s="256"/>
      <c r="W41" s="256"/>
      <c r="X41" s="82"/>
      <c r="Y41" s="83"/>
    </row>
    <row r="42" spans="1:28" s="81" customFormat="1" ht="27.95" customHeight="1">
      <c r="A42" s="78"/>
      <c r="B42" s="79"/>
      <c r="C42" s="130" t="str">
        <f>VLOOKUP(B42,LISTA!$A$1:$G$249,2,0)</f>
        <v>-</v>
      </c>
      <c r="D42" s="80">
        <v>0</v>
      </c>
      <c r="G42" s="82"/>
      <c r="I42" s="83"/>
      <c r="J42" s="256"/>
      <c r="K42" s="256"/>
      <c r="L42" s="82"/>
      <c r="M42" s="83"/>
      <c r="N42" s="83"/>
      <c r="O42" s="241"/>
      <c r="P42" s="241"/>
      <c r="Q42" s="82"/>
      <c r="R42" s="83"/>
      <c r="S42" s="83"/>
      <c r="T42" s="256"/>
      <c r="U42" s="256"/>
      <c r="V42" s="256"/>
      <c r="W42" s="256"/>
      <c r="X42" s="82"/>
      <c r="Y42" s="83"/>
    </row>
    <row r="43" spans="1:28" s="81" customFormat="1" ht="27.95" customHeight="1">
      <c r="A43" s="84"/>
      <c r="B43" s="82"/>
      <c r="C43" s="130" t="str">
        <f>VLOOKUP(B42,LISTA!$A$1:$G$249,3,0)</f>
        <v>-</v>
      </c>
      <c r="D43" s="83"/>
      <c r="E43" s="241"/>
      <c r="F43" s="241"/>
      <c r="G43" s="82"/>
      <c r="I43" s="83"/>
      <c r="J43" s="256"/>
      <c r="K43" s="256"/>
      <c r="L43" s="82"/>
      <c r="M43" s="83"/>
      <c r="N43" s="83"/>
      <c r="O43" s="241"/>
      <c r="P43" s="241"/>
      <c r="Q43" s="82"/>
      <c r="R43" s="83"/>
      <c r="S43" s="83"/>
      <c r="T43" s="256"/>
      <c r="U43" s="256"/>
      <c r="V43" s="256"/>
      <c r="W43" s="256"/>
      <c r="X43" s="82"/>
      <c r="Y43" s="83"/>
    </row>
    <row r="44" spans="1:28" s="81" customFormat="1" ht="27.95" customHeight="1">
      <c r="A44" s="261"/>
      <c r="B44" s="82"/>
      <c r="C44" s="86"/>
      <c r="D44" s="242" t="s">
        <v>0</v>
      </c>
      <c r="E44" s="242"/>
      <c r="F44" s="87"/>
      <c r="G44" s="132">
        <f>IF(AND(D2=1,D6=0),IF(D2=1,B42,B46),IF(D2=0,B46,$A$4))</f>
        <v>0</v>
      </c>
      <c r="H44" s="130" t="str">
        <f>IF(AND(D42=1,D46=0),IF(D42=1,C42,C46),IF(D42=0,C46,$A$4))</f>
        <v>GÓRAL SZYMON</v>
      </c>
      <c r="I44" s="80" t="s">
        <v>22</v>
      </c>
      <c r="L44" s="82"/>
      <c r="M44" s="83"/>
      <c r="N44" s="83"/>
      <c r="O44" s="241"/>
      <c r="P44" s="241"/>
      <c r="Q44" s="82"/>
      <c r="R44" s="83"/>
      <c r="S44" s="83"/>
      <c r="T44" s="256"/>
      <c r="U44" s="256"/>
      <c r="V44" s="256"/>
      <c r="W44" s="256"/>
      <c r="X44" s="82"/>
      <c r="Y44" s="83"/>
    </row>
    <row r="45" spans="1:28" s="81" customFormat="1" ht="27.95" customHeight="1">
      <c r="A45" s="261"/>
      <c r="B45" s="82"/>
      <c r="C45" s="86"/>
      <c r="D45" s="83"/>
      <c r="E45" s="256"/>
      <c r="F45" s="256"/>
      <c r="G45" s="82"/>
      <c r="H45" s="130" t="str">
        <f>IF(AND(D42=1,D46=0),IF(D42=1,C43,C47),IF(D42=0,C47,$A$4))</f>
        <v>JAWORZNICKI KLUB KARATE</v>
      </c>
      <c r="I45" s="83"/>
      <c r="L45" s="82"/>
      <c r="M45" s="83"/>
      <c r="N45" s="83"/>
      <c r="O45" s="241"/>
      <c r="P45" s="241"/>
      <c r="Q45" s="82"/>
      <c r="R45" s="83"/>
      <c r="S45" s="83"/>
      <c r="T45" s="256"/>
      <c r="U45" s="256"/>
      <c r="V45" s="256"/>
      <c r="W45" s="256"/>
      <c r="X45" s="82"/>
      <c r="Y45" s="83"/>
    </row>
    <row r="46" spans="1:28" s="81" customFormat="1" ht="27.95" customHeight="1">
      <c r="A46" s="78"/>
      <c r="B46" s="79">
        <v>28</v>
      </c>
      <c r="C46" s="130" t="str">
        <f>VLOOKUP(B46,LISTA!$A$1:$G$249,2,0)</f>
        <v>GÓRAL SZYMON</v>
      </c>
      <c r="D46" s="80">
        <v>1</v>
      </c>
      <c r="G46" s="82"/>
      <c r="I46" s="83"/>
      <c r="L46" s="82"/>
      <c r="M46" s="83"/>
      <c r="N46" s="83"/>
      <c r="O46" s="241"/>
      <c r="P46" s="241"/>
      <c r="Q46" s="82"/>
      <c r="R46" s="83"/>
      <c r="S46" s="83"/>
      <c r="T46" s="256"/>
      <c r="U46" s="256"/>
      <c r="V46" s="256"/>
      <c r="W46" s="256"/>
      <c r="X46" s="82"/>
      <c r="Y46" s="83"/>
    </row>
    <row r="47" spans="1:28" s="81" customFormat="1" ht="27.95" customHeight="1">
      <c r="A47" s="84"/>
      <c r="B47" s="82"/>
      <c r="C47" s="130" t="str">
        <f>VLOOKUP(B46,LISTA!$A$1:$G$249,3,0)</f>
        <v>JAWORZNICKI KLUB KARATE</v>
      </c>
      <c r="D47" s="83"/>
      <c r="G47" s="82"/>
      <c r="I47" s="83"/>
      <c r="L47" s="82"/>
      <c r="N47" s="83"/>
      <c r="O47" s="241"/>
      <c r="P47" s="241"/>
      <c r="Q47" s="82"/>
      <c r="R47" s="83"/>
      <c r="S47" s="83"/>
      <c r="T47" s="256"/>
      <c r="U47" s="256"/>
      <c r="V47" s="256"/>
      <c r="W47" s="256"/>
      <c r="X47" s="82"/>
      <c r="Y47" s="83"/>
    </row>
    <row r="48" spans="1:28" s="81" customFormat="1" ht="27.95" customHeight="1">
      <c r="A48" s="85"/>
      <c r="B48" s="82"/>
      <c r="C48" s="86"/>
      <c r="D48" s="83"/>
      <c r="G48" s="82"/>
      <c r="I48" s="83"/>
      <c r="L48" s="82"/>
      <c r="N48" s="242" t="s">
        <v>0</v>
      </c>
      <c r="O48" s="242"/>
      <c r="P48" s="87">
        <v>38</v>
      </c>
      <c r="Q48" s="132">
        <f>IF(AND(N40=1,N56=0),IF(N40=1,L40,L56),IF(N40=0,L56,$A$4))</f>
        <v>0</v>
      </c>
      <c r="R48" s="130">
        <f>IF(AND(N40=1,N56=0),IF(N40=1,M40,M56),IF(N40=0,M56,$A$4))</f>
        <v>0</v>
      </c>
      <c r="S48" s="80"/>
      <c r="X48" s="265"/>
      <c r="Y48" s="265"/>
      <c r="Z48" s="265"/>
    </row>
    <row r="49" spans="1:27" s="81" customFormat="1" ht="27.95" customHeight="1">
      <c r="A49" s="85"/>
      <c r="B49" s="82"/>
      <c r="C49" s="86"/>
      <c r="D49" s="83"/>
      <c r="G49" s="82"/>
      <c r="I49" s="83"/>
      <c r="L49" s="82"/>
      <c r="N49" s="83"/>
      <c r="O49" s="256"/>
      <c r="P49" s="256"/>
      <c r="Q49" s="82"/>
      <c r="R49" s="130">
        <f>IF(AND(N40=1,N56=0),IF(N40=1,M41,M57),IF(N40=0,M57,$A$4))</f>
        <v>0</v>
      </c>
      <c r="S49" s="83"/>
      <c r="W49" s="113"/>
      <c r="X49" s="114"/>
      <c r="Y49" s="115"/>
      <c r="Z49" s="115" t="s">
        <v>10</v>
      </c>
      <c r="AA49" s="83"/>
    </row>
    <row r="50" spans="1:27" s="81" customFormat="1" ht="27.95" customHeight="1">
      <c r="A50" s="78"/>
      <c r="B50" s="79"/>
      <c r="C50" s="130" t="str">
        <f>VLOOKUP(B50,LISTA!$A$1:$G$249,2,0)</f>
        <v>-</v>
      </c>
      <c r="D50" s="80" t="s">
        <v>22</v>
      </c>
      <c r="G50" s="82"/>
      <c r="I50" s="83"/>
      <c r="L50" s="82"/>
      <c r="M50" s="83"/>
      <c r="N50" s="83"/>
      <c r="O50" s="256"/>
      <c r="P50" s="256"/>
      <c r="Q50" s="82"/>
      <c r="R50" s="83"/>
      <c r="S50" s="83"/>
      <c r="W50" s="266" t="s">
        <v>2</v>
      </c>
      <c r="X50" s="113">
        <f>X32</f>
        <v>0</v>
      </c>
      <c r="Y50" s="113">
        <f>Y32</f>
        <v>0</v>
      </c>
      <c r="Z50" s="113">
        <v>4</v>
      </c>
      <c r="AA50" s="83"/>
    </row>
    <row r="51" spans="1:27" s="81" customFormat="1" ht="27.95" customHeight="1">
      <c r="A51" s="84"/>
      <c r="B51" s="82"/>
      <c r="C51" s="130" t="str">
        <f>VLOOKUP(B50,LISTA!$A$1:$G$249,3,0)</f>
        <v>-</v>
      </c>
      <c r="D51" s="83"/>
      <c r="E51" s="241"/>
      <c r="F51" s="241"/>
      <c r="G51" s="82"/>
      <c r="I51" s="83"/>
      <c r="L51" s="82"/>
      <c r="M51" s="83"/>
      <c r="N51" s="83"/>
      <c r="O51" s="256"/>
      <c r="P51" s="256"/>
      <c r="Q51" s="82"/>
      <c r="R51" s="83"/>
      <c r="S51" s="83"/>
      <c r="W51" s="266"/>
      <c r="X51" s="113"/>
      <c r="Y51" s="113">
        <f>Y33</f>
        <v>0</v>
      </c>
      <c r="Z51" s="113"/>
      <c r="AA51" s="83"/>
    </row>
    <row r="52" spans="1:27" s="81" customFormat="1" ht="27.95" customHeight="1">
      <c r="A52" s="261"/>
      <c r="B52" s="82"/>
      <c r="C52" s="86"/>
      <c r="D52" s="242" t="s">
        <v>0</v>
      </c>
      <c r="E52" s="242"/>
      <c r="F52" s="87"/>
      <c r="G52" s="132">
        <f>IF(AND(D2=1,D6=0),IF(D2=1,B50,B54),IF(D2=0,B54,$A$4))</f>
        <v>0</v>
      </c>
      <c r="H52" s="130">
        <f>IF(AND(D50=1,D54=0),IF(D50=1,C50,C54),IF(D50=0,C54,$A$4))</f>
        <v>0</v>
      </c>
      <c r="I52" s="80"/>
      <c r="L52" s="82"/>
      <c r="M52" s="83"/>
      <c r="N52" s="83"/>
      <c r="O52" s="256"/>
      <c r="P52" s="256"/>
      <c r="Q52" s="82"/>
      <c r="R52" s="83"/>
      <c r="S52" s="83"/>
      <c r="W52" s="266" t="s">
        <v>3</v>
      </c>
      <c r="X52" s="116">
        <f>IF(S16=0,Q16,Q48)</f>
        <v>0</v>
      </c>
      <c r="Y52" s="116">
        <f>IF(S16=0,R16,R48)</f>
        <v>0</v>
      </c>
      <c r="Z52" s="113">
        <v>3</v>
      </c>
      <c r="AA52" s="83"/>
    </row>
    <row r="53" spans="1:27" s="81" customFormat="1" ht="27.95" customHeight="1">
      <c r="A53" s="261"/>
      <c r="B53" s="82"/>
      <c r="C53" s="86"/>
      <c r="D53" s="83"/>
      <c r="E53" s="256"/>
      <c r="F53" s="256"/>
      <c r="G53" s="82"/>
      <c r="H53" s="130">
        <f>IF(AND(D50=1,D54=0),IF(D50=1,C51,C55),IF(D50=0,C55,$A$4))</f>
        <v>0</v>
      </c>
      <c r="I53" s="83"/>
      <c r="J53" s="241"/>
      <c r="K53" s="241"/>
      <c r="L53" s="82"/>
      <c r="M53" s="83"/>
      <c r="N53" s="83"/>
      <c r="O53" s="256"/>
      <c r="P53" s="256"/>
      <c r="Q53" s="82"/>
      <c r="R53" s="83"/>
      <c r="S53" s="83"/>
      <c r="W53" s="266"/>
      <c r="X53" s="113"/>
      <c r="Y53" s="116">
        <f>IF(S16=0,R17,R49)</f>
        <v>0</v>
      </c>
      <c r="Z53" s="113"/>
      <c r="AA53" s="83"/>
    </row>
    <row r="54" spans="1:27" s="81" customFormat="1" ht="27.95" customHeight="1">
      <c r="A54" s="78"/>
      <c r="B54" s="79"/>
      <c r="C54" s="130" t="str">
        <f>VLOOKUP(B54,LISTA!$A$1:$G$249,2,0)</f>
        <v>-</v>
      </c>
      <c r="D54" s="80" t="s">
        <v>22</v>
      </c>
      <c r="G54" s="82"/>
      <c r="I54" s="83"/>
      <c r="J54" s="241"/>
      <c r="K54" s="241"/>
      <c r="L54" s="82"/>
      <c r="M54" s="83"/>
      <c r="N54" s="83"/>
      <c r="O54" s="256"/>
      <c r="P54" s="256"/>
      <c r="Q54" s="82"/>
      <c r="R54" s="83"/>
      <c r="S54" s="83"/>
      <c r="W54" s="266" t="s">
        <v>4</v>
      </c>
      <c r="X54" s="116">
        <f>IF(S30=1,Q30,Q34)</f>
        <v>0</v>
      </c>
      <c r="Y54" s="116">
        <f>IF(S30=1,R30,R34)</f>
        <v>0</v>
      </c>
      <c r="Z54" s="113">
        <v>2</v>
      </c>
      <c r="AA54" s="83"/>
    </row>
    <row r="55" spans="1:27" s="81" customFormat="1" ht="27.95" customHeight="1">
      <c r="A55" s="84"/>
      <c r="B55" s="82"/>
      <c r="C55" s="130" t="str">
        <f>VLOOKUP(B54,LISTA!$A$1:$G$249,3,0)</f>
        <v>-</v>
      </c>
      <c r="D55" s="83"/>
      <c r="G55" s="82"/>
      <c r="H55" s="84"/>
      <c r="I55" s="83"/>
      <c r="J55" s="241"/>
      <c r="K55" s="241"/>
      <c r="L55" s="82"/>
      <c r="M55" s="83"/>
      <c r="N55" s="83"/>
      <c r="O55" s="256"/>
      <c r="P55" s="256"/>
      <c r="Q55" s="82"/>
      <c r="R55" s="83"/>
      <c r="S55" s="83"/>
      <c r="W55" s="266"/>
      <c r="X55" s="113"/>
      <c r="Y55" s="116">
        <f>IF(S30=1,R31,R35)</f>
        <v>0</v>
      </c>
      <c r="Z55" s="113"/>
      <c r="AA55" s="83"/>
    </row>
    <row r="56" spans="1:27" s="81" customFormat="1" ht="27.95" customHeight="1">
      <c r="A56" s="85"/>
      <c r="B56" s="82"/>
      <c r="C56" s="86"/>
      <c r="D56" s="83"/>
      <c r="G56" s="82"/>
      <c r="H56" s="85"/>
      <c r="I56" s="242" t="s">
        <v>0</v>
      </c>
      <c r="J56" s="242"/>
      <c r="K56" s="87"/>
      <c r="L56" s="132">
        <f>IF(AND(I20=1,I28=0),IF(I20=1,G52,G60),IF(I20=0,G60,$A$4))</f>
        <v>0</v>
      </c>
      <c r="M56" s="130" t="str">
        <f>IF(AND(I52=1,I60=0),IF(I52=1,H52,H60),IF(I52=0,H60,$A$4))</f>
        <v>LINAK  OSKAR</v>
      </c>
      <c r="N56" s="80" t="s">
        <v>22</v>
      </c>
      <c r="Q56" s="82"/>
      <c r="R56" s="83"/>
      <c r="S56" s="83"/>
      <c r="W56" s="266" t="s">
        <v>5</v>
      </c>
      <c r="X56" s="116">
        <f>IF(S30=0,Q30,Q34)</f>
        <v>0</v>
      </c>
      <c r="Y56" s="116">
        <f>IF(S30=0,R30,R34)</f>
        <v>0</v>
      </c>
      <c r="Z56" s="113">
        <v>1</v>
      </c>
      <c r="AA56" s="83"/>
    </row>
    <row r="57" spans="1:27" s="81" customFormat="1" ht="27.95" customHeight="1">
      <c r="A57" s="85"/>
      <c r="B57" s="82"/>
      <c r="C57" s="86"/>
      <c r="D57" s="83"/>
      <c r="G57" s="82"/>
      <c r="H57" s="85"/>
      <c r="I57" s="83"/>
      <c r="J57" s="256"/>
      <c r="K57" s="256"/>
      <c r="L57" s="82"/>
      <c r="M57" s="130" t="str">
        <f>IF(AND(I52=1,I60=0),IF(I52=1,H53,H61),IF(I52=0,H61,$A$4))</f>
        <v>GKKK</v>
      </c>
      <c r="N57" s="83"/>
      <c r="Q57" s="82"/>
      <c r="R57" s="83"/>
      <c r="S57" s="83"/>
      <c r="W57" s="266"/>
      <c r="X57" s="113"/>
      <c r="Y57" s="116">
        <f>IF(S30=0,R31,R35)</f>
        <v>0</v>
      </c>
      <c r="Z57" s="117"/>
    </row>
    <row r="58" spans="1:27" s="81" customFormat="1" ht="27.95" customHeight="1">
      <c r="A58" s="78"/>
      <c r="B58" s="79"/>
      <c r="C58" s="130" t="str">
        <f>VLOOKUP(B58,LISTA!$A$1:$G$249,2,0)</f>
        <v>-</v>
      </c>
      <c r="D58" s="80">
        <v>0</v>
      </c>
      <c r="G58" s="82"/>
      <c r="I58" s="83"/>
      <c r="J58" s="256"/>
      <c r="K58" s="256"/>
      <c r="L58" s="82"/>
      <c r="M58" s="83"/>
      <c r="N58" s="83"/>
      <c r="Q58" s="82"/>
      <c r="R58" s="83"/>
      <c r="S58" s="83"/>
      <c r="X58" s="82"/>
      <c r="Y58" s="83"/>
    </row>
    <row r="59" spans="1:27" s="81" customFormat="1" ht="27.95" customHeight="1">
      <c r="A59" s="84"/>
      <c r="B59" s="82"/>
      <c r="C59" s="130" t="str">
        <f>VLOOKUP(B58,LISTA!$A$1:$G$249,3,0)</f>
        <v>-</v>
      </c>
      <c r="D59" s="83"/>
      <c r="E59" s="241"/>
      <c r="F59" s="241"/>
      <c r="G59" s="82"/>
      <c r="I59" s="83"/>
      <c r="J59" s="256"/>
      <c r="K59" s="256"/>
      <c r="L59" s="82"/>
      <c r="M59" s="83"/>
      <c r="N59" s="83"/>
      <c r="Q59" s="82"/>
      <c r="R59" s="83"/>
      <c r="S59" s="83"/>
      <c r="X59" s="82"/>
      <c r="Y59" s="83"/>
    </row>
    <row r="60" spans="1:27" s="81" customFormat="1" ht="27.95" customHeight="1">
      <c r="A60" s="261"/>
      <c r="B60" s="82"/>
      <c r="C60" s="86"/>
      <c r="D60" s="242" t="s">
        <v>0</v>
      </c>
      <c r="E60" s="242"/>
      <c r="F60" s="87"/>
      <c r="G60" s="132">
        <f>IF(AND(D2=1,D6=0),IF(D2=1,B58,B62),IF(D2=0,B62,$A$4))</f>
        <v>0</v>
      </c>
      <c r="H60" s="130" t="str">
        <f>IF(AND(D58=1,D62=0),IF(D58=1,C58,C62),IF(D58=0,C62,$A$4))</f>
        <v>LINAK  OSKAR</v>
      </c>
      <c r="I60" s="80"/>
      <c r="L60" s="82"/>
      <c r="M60" s="83"/>
      <c r="N60" s="83"/>
      <c r="Q60" s="82"/>
      <c r="R60" s="83"/>
      <c r="S60" s="83"/>
      <c r="X60" s="82"/>
      <c r="Y60" s="83"/>
    </row>
    <row r="61" spans="1:27" s="81" customFormat="1" ht="27.95" customHeight="1">
      <c r="A61" s="261"/>
      <c r="B61" s="82"/>
      <c r="C61" s="86"/>
      <c r="D61" s="83"/>
      <c r="E61" s="256"/>
      <c r="F61" s="256"/>
      <c r="G61" s="82"/>
      <c r="H61" s="130" t="str">
        <f>IF(AND(D58=1,D62=0),IF(D58=1,C59,C63),IF(D58=0,C63,$A$4))</f>
        <v>GKKK</v>
      </c>
      <c r="I61" s="83"/>
      <c r="L61" s="82"/>
      <c r="M61" s="83"/>
      <c r="N61" s="83"/>
      <c r="Q61" s="82"/>
      <c r="R61" s="83"/>
      <c r="S61" s="83"/>
      <c r="X61" s="82"/>
      <c r="Y61" s="83"/>
    </row>
    <row r="62" spans="1:27" s="81" customFormat="1" ht="27.95" customHeight="1">
      <c r="A62" s="78"/>
      <c r="B62" s="79">
        <v>167</v>
      </c>
      <c r="C62" s="130" t="str">
        <f>VLOOKUP(B62,LISTA!$A$1:$G$249,2,0)</f>
        <v>LINAK  OSKAR</v>
      </c>
      <c r="D62" s="80">
        <v>1</v>
      </c>
      <c r="G62" s="82"/>
      <c r="I62" s="83"/>
      <c r="L62" s="82"/>
      <c r="M62" s="83"/>
      <c r="N62" s="83"/>
      <c r="Q62" s="82"/>
      <c r="R62" s="83"/>
      <c r="S62" s="83"/>
      <c r="X62" s="82"/>
      <c r="Y62" s="83"/>
    </row>
    <row r="63" spans="1:27" s="81" customFormat="1" ht="27.95" customHeight="1">
      <c r="A63" s="84"/>
      <c r="B63" s="83"/>
      <c r="C63" s="130" t="str">
        <f>VLOOKUP(B62,LISTA!$A$1:$G$249,3,0)</f>
        <v>GKKK</v>
      </c>
      <c r="D63" s="83"/>
      <c r="G63" s="82"/>
      <c r="I63" s="83"/>
      <c r="L63" s="82"/>
      <c r="M63" s="83"/>
      <c r="N63" s="83"/>
      <c r="Q63" s="82"/>
      <c r="R63" s="83"/>
      <c r="S63" s="83"/>
      <c r="X63" s="82"/>
      <c r="Y63" s="83"/>
    </row>
    <row r="64" spans="1:27" s="81" customFormat="1" ht="27.95" customHeight="1">
      <c r="A64" s="85"/>
      <c r="B64" s="83"/>
      <c r="C64" s="86"/>
      <c r="D64" s="83"/>
      <c r="G64" s="82"/>
      <c r="I64" s="83"/>
      <c r="L64" s="82"/>
      <c r="M64" s="83"/>
      <c r="N64" s="83"/>
      <c r="Q64" s="82"/>
      <c r="R64" s="83"/>
      <c r="S64" s="83"/>
      <c r="X64" s="82"/>
      <c r="Y64" s="83"/>
    </row>
    <row r="65" spans="1:26" s="123" customFormat="1" ht="30">
      <c r="A65" s="118"/>
      <c r="B65" s="119"/>
      <c r="C65" s="120"/>
      <c r="D65" s="119"/>
      <c r="E65" s="121"/>
      <c r="F65" s="121"/>
      <c r="G65" s="122"/>
      <c r="H65" s="121"/>
      <c r="I65" s="119"/>
      <c r="J65" s="121"/>
      <c r="K65" s="121"/>
      <c r="L65" s="122"/>
      <c r="M65" s="119"/>
      <c r="N65" s="119"/>
      <c r="O65" s="121"/>
      <c r="P65" s="121"/>
      <c r="Q65" s="122"/>
      <c r="R65" s="119"/>
      <c r="S65" s="119"/>
      <c r="T65" s="121"/>
      <c r="U65" s="121"/>
      <c r="V65" s="121"/>
      <c r="W65" s="121"/>
      <c r="X65" s="122"/>
      <c r="Y65" s="119"/>
      <c r="Z65" s="121"/>
    </row>
  </sheetData>
  <mergeCells count="69">
    <mergeCell ref="A60:A61"/>
    <mergeCell ref="D60:E60"/>
    <mergeCell ref="E61:F61"/>
    <mergeCell ref="R3:R4"/>
    <mergeCell ref="S3:W4"/>
    <mergeCell ref="W52:W53"/>
    <mergeCell ref="E53:F53"/>
    <mergeCell ref="J53:K55"/>
    <mergeCell ref="W54:W55"/>
    <mergeCell ref="I56:J56"/>
    <mergeCell ref="W56:W57"/>
    <mergeCell ref="J57:K59"/>
    <mergeCell ref="E59:F59"/>
    <mergeCell ref="A44:A45"/>
    <mergeCell ref="D44:E44"/>
    <mergeCell ref="E45:F45"/>
    <mergeCell ref="N48:O48"/>
    <mergeCell ref="X48:Z48"/>
    <mergeCell ref="O49:P55"/>
    <mergeCell ref="W50:W51"/>
    <mergeCell ref="E51:F51"/>
    <mergeCell ref="A52:A53"/>
    <mergeCell ref="D52:E52"/>
    <mergeCell ref="E37:F37"/>
    <mergeCell ref="J37:K39"/>
    <mergeCell ref="I40:J40"/>
    <mergeCell ref="J41:K43"/>
    <mergeCell ref="Z32:AB33"/>
    <mergeCell ref="T33:W47"/>
    <mergeCell ref="E35:F35"/>
    <mergeCell ref="O35:P39"/>
    <mergeCell ref="A36:A37"/>
    <mergeCell ref="D36:E36"/>
    <mergeCell ref="O41:P47"/>
    <mergeCell ref="E43:F43"/>
    <mergeCell ref="T17:W31"/>
    <mergeCell ref="E19:F19"/>
    <mergeCell ref="A20:A21"/>
    <mergeCell ref="D20:E20"/>
    <mergeCell ref="E21:F21"/>
    <mergeCell ref="J21:K23"/>
    <mergeCell ref="I24:J24"/>
    <mergeCell ref="J25:K27"/>
    <mergeCell ref="O25:P29"/>
    <mergeCell ref="E27:F27"/>
    <mergeCell ref="O17:P23"/>
    <mergeCell ref="A28:A29"/>
    <mergeCell ref="D28:E28"/>
    <mergeCell ref="Q28:S28"/>
    <mergeCell ref="E29:F29"/>
    <mergeCell ref="E11:F11"/>
    <mergeCell ref="A12:A13"/>
    <mergeCell ref="D12:E12"/>
    <mergeCell ref="E13:F13"/>
    <mergeCell ref="N16:O16"/>
    <mergeCell ref="I8:J8"/>
    <mergeCell ref="R8:U8"/>
    <mergeCell ref="V8:W8"/>
    <mergeCell ref="J9:K11"/>
    <mergeCell ref="O9:P15"/>
    <mergeCell ref="R10:W11"/>
    <mergeCell ref="B1:H1"/>
    <mergeCell ref="I1:Y1"/>
    <mergeCell ref="E3:F3"/>
    <mergeCell ref="D4:E4"/>
    <mergeCell ref="E5:F5"/>
    <mergeCell ref="J5:K7"/>
    <mergeCell ref="R6:U6"/>
    <mergeCell ref="V6:W6"/>
  </mergeCells>
  <dataValidations count="2">
    <dataValidation type="list" allowBlank="1" sqref="B2">
      <formula1>#REF!</formula1>
    </dataValidation>
    <dataValidation type="list" allowBlank="1" sqref="B34 B30 B26 B22 B18 B14 B10 B6 B62 B58 B54 B50 B46 B42 B38">
      <formula1>#REF!</formula1>
    </dataValidation>
  </dataValidations>
  <printOptions horizontalCentered="1" verticalCentered="1"/>
  <pageMargins left="0.25" right="0.25" top="0.75" bottom="0.75" header="0.3" footer="0.3"/>
  <pageSetup paperSize="180" scale="36" pageOrder="overThenDown" orientation="landscape" horizontalDpi="4294967293" verticalDpi="4294967293"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MJ65"/>
  <sheetViews>
    <sheetView zoomScale="30" zoomScaleNormal="30" workbookViewId="0">
      <selection activeCell="R35" activeCellId="85" sqref="C2 C3 C6 C7 C10 C11 C14 C15 C18 C19 C22 C23 C26 C27 C30 C31 G4 H4 H5 G12 H12 H13 L8 M8 M9 Q15 Q16 R16 R17 L24 M24 M25 G20:H20 H20 H21 G28 H28 H29 Q30 R30 R31 X32 Y32 Y33 C34 C35 C38 C39 C42 C43 C46 C47 C50 C51 G44 H44 H45 G37 G36 H36 H37 L40 M40 M41 Q48 R48 R49 C54 C55 C58 C59 C61 C62 C63 G60 H60 H61 G52 H52 H53 L56 M56 M57 Q34 R34 R35"/>
    </sheetView>
  </sheetViews>
  <sheetFormatPr defaultRowHeight="26.25"/>
  <cols>
    <col min="1" max="1" width="2.625" style="124" customWidth="1"/>
    <col min="2" max="2" width="9.25" style="125" customWidth="1"/>
    <col min="3" max="3" width="55.625" style="126" customWidth="1"/>
    <col min="4" max="4" width="6.625" style="125" customWidth="1"/>
    <col min="5" max="5" width="13.875" style="123" customWidth="1"/>
    <col min="6" max="6" width="10.75" style="123" customWidth="1"/>
    <col min="7" max="7" width="9.25" style="127" customWidth="1"/>
    <col min="8" max="8" width="56.375" style="123" customWidth="1"/>
    <col min="9" max="9" width="6.625" style="125" customWidth="1"/>
    <col min="10" max="10" width="13.875" style="123" customWidth="1"/>
    <col min="11" max="11" width="10.75" style="123" customWidth="1"/>
    <col min="12" max="12" width="9.25" style="127" customWidth="1"/>
    <col min="13" max="13" width="55.25" style="125" customWidth="1"/>
    <col min="14" max="14" width="6.625" style="125" customWidth="1"/>
    <col min="15" max="15" width="14" style="123" customWidth="1"/>
    <col min="16" max="16" width="10.75" style="123" customWidth="1"/>
    <col min="17" max="17" width="9.25" style="127" customWidth="1"/>
    <col min="18" max="18" width="56" style="125" customWidth="1"/>
    <col min="19" max="19" width="10.25" style="125" customWidth="1"/>
    <col min="20" max="20" width="10.75" style="123" customWidth="1"/>
    <col min="21" max="21" width="7.25" style="123" customWidth="1"/>
    <col min="22" max="22" width="3.75" style="123" customWidth="1"/>
    <col min="23" max="23" width="18.625" style="123" customWidth="1"/>
    <col min="24" max="24" width="15" style="127" customWidth="1"/>
    <col min="25" max="25" width="56.625" style="125" customWidth="1"/>
    <col min="26" max="26" width="23.625" style="123" customWidth="1"/>
    <col min="27" max="1024" width="10.75" style="123" customWidth="1"/>
    <col min="1025" max="1025" width="9" style="128" customWidth="1"/>
    <col min="1026" max="16384" width="9" style="128"/>
  </cols>
  <sheetData>
    <row r="1" spans="1:25" s="77" customFormat="1" ht="45" customHeight="1">
      <c r="A1" s="76"/>
      <c r="B1" s="240" t="s">
        <v>257</v>
      </c>
      <c r="C1" s="240"/>
      <c r="D1" s="240"/>
      <c r="E1" s="240"/>
      <c r="F1" s="240"/>
      <c r="G1" s="240"/>
      <c r="H1" s="240"/>
      <c r="I1" s="243" t="str">
        <f ca="1">MID(CELL("nazwa_pliku",A1),FIND("]",CELL("nazwa_pliku",A1),1)+1,100)</f>
        <v>ROCZNIK 1999-2000 -85KG CH</v>
      </c>
      <c r="J1" s="243"/>
      <c r="K1" s="243"/>
      <c r="L1" s="243"/>
      <c r="M1" s="243"/>
      <c r="N1" s="243"/>
      <c r="O1" s="243"/>
      <c r="P1" s="243"/>
      <c r="Q1" s="243"/>
      <c r="R1" s="243"/>
      <c r="S1" s="243"/>
      <c r="T1" s="243"/>
      <c r="U1" s="243"/>
      <c r="V1" s="243"/>
      <c r="W1" s="243"/>
      <c r="X1" s="243"/>
      <c r="Y1" s="243"/>
    </row>
    <row r="2" spans="1:25" s="81" customFormat="1" ht="27.95" customHeight="1">
      <c r="A2" s="78"/>
      <c r="B2" s="79">
        <v>0</v>
      </c>
      <c r="C2" s="130" t="str">
        <f>VLOOKUP(B2,LISTA!A1:G249,2,0)</f>
        <v>-</v>
      </c>
      <c r="D2" s="80" t="s">
        <v>22</v>
      </c>
      <c r="G2" s="82"/>
      <c r="I2" s="83"/>
      <c r="L2" s="82"/>
      <c r="M2" s="83"/>
      <c r="N2" s="83"/>
      <c r="Q2" s="82"/>
      <c r="R2" s="83"/>
      <c r="S2" s="83"/>
      <c r="X2" s="82"/>
      <c r="Y2" s="83"/>
    </row>
    <row r="3" spans="1:25" s="81" customFormat="1" ht="27.95" customHeight="1">
      <c r="A3" s="84"/>
      <c r="B3" s="82"/>
      <c r="C3" s="131" t="str">
        <f>VLOOKUP(B2,LISTA!$A$1:$G$249,3,0)</f>
        <v>-</v>
      </c>
      <c r="D3" s="83"/>
      <c r="E3" s="241"/>
      <c r="F3" s="241"/>
      <c r="G3" s="82"/>
      <c r="I3" s="83"/>
      <c r="L3" s="82"/>
      <c r="M3" s="83"/>
      <c r="N3" s="83"/>
      <c r="Q3" s="82"/>
      <c r="R3" s="244" t="s">
        <v>260</v>
      </c>
      <c r="S3" s="246"/>
      <c r="T3" s="246"/>
      <c r="U3" s="246"/>
      <c r="V3" s="246"/>
      <c r="W3" s="247"/>
      <c r="X3" s="82"/>
      <c r="Y3" s="83"/>
    </row>
    <row r="4" spans="1:25" s="81" customFormat="1" ht="27.95" customHeight="1">
      <c r="A4" s="85"/>
      <c r="B4" s="82"/>
      <c r="C4" s="86"/>
      <c r="D4" s="242" t="s">
        <v>0</v>
      </c>
      <c r="E4" s="242"/>
      <c r="F4" s="87"/>
      <c r="G4" s="132">
        <f>IF(AND(D2=1,D6=0),IF(D2=1,B2,B6),IF(D2=0,B6,$A$4))</f>
        <v>0</v>
      </c>
      <c r="H4" s="130">
        <f>IF(AND(D2=1,D6=0),IF(D2=1,C2,C6),IF(D2=0,C6,$A$4))</f>
        <v>0</v>
      </c>
      <c r="I4" s="80"/>
      <c r="L4" s="82"/>
      <c r="M4" s="83"/>
      <c r="N4" s="83"/>
      <c r="Q4" s="82"/>
      <c r="R4" s="245"/>
      <c r="S4" s="248"/>
      <c r="T4" s="248"/>
      <c r="U4" s="248"/>
      <c r="V4" s="248"/>
      <c r="W4" s="249"/>
      <c r="X4" s="82"/>
      <c r="Y4" s="83"/>
    </row>
    <row r="5" spans="1:25" s="81" customFormat="1" ht="27.95" customHeight="1">
      <c r="A5" s="85"/>
      <c r="B5" s="82"/>
      <c r="C5" s="86"/>
      <c r="D5" s="83"/>
      <c r="E5" s="256"/>
      <c r="F5" s="256"/>
      <c r="G5" s="82"/>
      <c r="H5" s="130">
        <f>IF(AND(D2=1,D6=0),IF(D2=1,C3,C7),IF(D2=0,C7,$A$4))</f>
        <v>0</v>
      </c>
      <c r="I5" s="83"/>
      <c r="J5" s="241"/>
      <c r="K5" s="241"/>
      <c r="L5" s="82"/>
      <c r="M5" s="83"/>
      <c r="N5" s="83"/>
      <c r="Q5" s="82"/>
      <c r="R5" s="88"/>
      <c r="S5" s="89"/>
      <c r="T5" s="89"/>
      <c r="U5" s="90"/>
      <c r="V5" s="91"/>
      <c r="W5" s="92"/>
      <c r="X5" s="82"/>
      <c r="Y5" s="83"/>
    </row>
    <row r="6" spans="1:25" s="81" customFormat="1" ht="27.95" customHeight="1">
      <c r="A6" s="78"/>
      <c r="B6" s="79">
        <v>0</v>
      </c>
      <c r="C6" s="130" t="str">
        <f>VLOOKUP(B6,LISTA!$A$1:$G$249,2,0)</f>
        <v>-</v>
      </c>
      <c r="D6" s="80" t="s">
        <v>22</v>
      </c>
      <c r="G6" s="82"/>
      <c r="I6" s="83"/>
      <c r="J6" s="241"/>
      <c r="K6" s="241"/>
      <c r="L6" s="82"/>
      <c r="M6" s="83"/>
      <c r="N6" s="83"/>
      <c r="Q6" s="82"/>
      <c r="R6" s="257" t="s">
        <v>27</v>
      </c>
      <c r="S6" s="258"/>
      <c r="T6" s="258"/>
      <c r="U6" s="258"/>
      <c r="V6" s="259" t="s">
        <v>254</v>
      </c>
      <c r="W6" s="260"/>
      <c r="X6" s="82"/>
      <c r="Y6" s="83"/>
    </row>
    <row r="7" spans="1:25" s="81" customFormat="1" ht="27.95" customHeight="1">
      <c r="A7" s="84"/>
      <c r="B7" s="82"/>
      <c r="C7" s="131" t="str">
        <f>VLOOKUP(B6,LISTA!$A$1:$G$249,3,0)</f>
        <v>-</v>
      </c>
      <c r="D7" s="83"/>
      <c r="G7" s="82"/>
      <c r="H7" s="84"/>
      <c r="I7" s="83"/>
      <c r="J7" s="241"/>
      <c r="K7" s="241"/>
      <c r="L7" s="82"/>
      <c r="M7" s="83"/>
      <c r="N7" s="83"/>
      <c r="Q7" s="82"/>
      <c r="R7" s="93"/>
      <c r="S7" s="94"/>
      <c r="T7" s="94"/>
      <c r="U7" s="95"/>
      <c r="V7" s="96"/>
      <c r="W7" s="97"/>
      <c r="X7" s="82"/>
      <c r="Y7" s="83"/>
    </row>
    <row r="8" spans="1:25" s="81" customFormat="1" ht="27.95" customHeight="1">
      <c r="A8" s="85"/>
      <c r="B8" s="82"/>
      <c r="C8" s="86"/>
      <c r="D8" s="83"/>
      <c r="G8" s="82"/>
      <c r="H8" s="85"/>
      <c r="I8" s="242" t="s">
        <v>0</v>
      </c>
      <c r="J8" s="242"/>
      <c r="K8" s="87"/>
      <c r="L8" s="132">
        <f>IF(AND(I4=1,I12=0),IF(I4=1,G4,G12),IF(I4=0,G12,$A$4))</f>
        <v>0</v>
      </c>
      <c r="M8" s="130">
        <f>IF(AND(I4=1,I12=0),IF(I4=1,H4,H12),IF(I4=0,H12,$A$4))</f>
        <v>0</v>
      </c>
      <c r="N8" s="80"/>
      <c r="Q8" s="82"/>
      <c r="R8" s="257" t="s">
        <v>24</v>
      </c>
      <c r="S8" s="258"/>
      <c r="T8" s="258"/>
      <c r="U8" s="258"/>
      <c r="V8" s="259" t="s">
        <v>254</v>
      </c>
      <c r="W8" s="260"/>
      <c r="X8" s="82"/>
      <c r="Y8" s="83"/>
    </row>
    <row r="9" spans="1:25" s="81" customFormat="1" ht="27.95" customHeight="1">
      <c r="A9" s="85"/>
      <c r="B9" s="82"/>
      <c r="C9" s="86"/>
      <c r="D9" s="83"/>
      <c r="G9" s="82"/>
      <c r="H9" s="85"/>
      <c r="I9" s="83"/>
      <c r="J9" s="256"/>
      <c r="K9" s="256"/>
      <c r="L9" s="82"/>
      <c r="M9" s="130">
        <f>IF(AND(I4=1,I12=0),IF(I4=1,H5,H13),IF(I4=0,H13,$A$4))</f>
        <v>0</v>
      </c>
      <c r="N9" s="83"/>
      <c r="O9" s="241"/>
      <c r="P9" s="241"/>
      <c r="Q9" s="82"/>
      <c r="R9" s="93"/>
      <c r="S9" s="94"/>
      <c r="T9" s="94"/>
      <c r="U9" s="95"/>
      <c r="V9" s="96"/>
      <c r="W9" s="97"/>
      <c r="X9" s="82"/>
      <c r="Y9" s="83"/>
    </row>
    <row r="10" spans="1:25" s="81" customFormat="1" ht="27.95" customHeight="1">
      <c r="A10" s="78"/>
      <c r="B10" s="79">
        <v>0</v>
      </c>
      <c r="C10" s="130" t="str">
        <f>VLOOKUP(B10,LISTA!$A$1:$G$249,2,0)</f>
        <v>-</v>
      </c>
      <c r="D10" s="80" t="s">
        <v>22</v>
      </c>
      <c r="G10" s="82"/>
      <c r="I10" s="83"/>
      <c r="J10" s="256"/>
      <c r="K10" s="256"/>
      <c r="L10" s="82"/>
      <c r="M10" s="83"/>
      <c r="N10" s="83"/>
      <c r="O10" s="241"/>
      <c r="P10" s="241"/>
      <c r="Q10" s="82"/>
      <c r="R10" s="250" t="s">
        <v>252</v>
      </c>
      <c r="S10" s="251"/>
      <c r="T10" s="251"/>
      <c r="U10" s="251"/>
      <c r="V10" s="251"/>
      <c r="W10" s="252"/>
      <c r="X10" s="82"/>
      <c r="Y10" s="83"/>
    </row>
    <row r="11" spans="1:25" s="81" customFormat="1" ht="27.95" customHeight="1">
      <c r="A11" s="84"/>
      <c r="B11" s="82"/>
      <c r="C11" s="131" t="str">
        <f>VLOOKUP(B10,LISTA!$A$1:$G$249,3,0)</f>
        <v>-</v>
      </c>
      <c r="D11" s="83"/>
      <c r="E11" s="241"/>
      <c r="F11" s="241"/>
      <c r="G11" s="82"/>
      <c r="I11" s="83"/>
      <c r="J11" s="256"/>
      <c r="K11" s="256"/>
      <c r="L11" s="82"/>
      <c r="M11" s="83"/>
      <c r="N11" s="83"/>
      <c r="O11" s="241"/>
      <c r="P11" s="241"/>
      <c r="Q11" s="82"/>
      <c r="R11" s="253"/>
      <c r="S11" s="254"/>
      <c r="T11" s="254"/>
      <c r="U11" s="254"/>
      <c r="V11" s="254"/>
      <c r="W11" s="255"/>
      <c r="X11" s="82"/>
      <c r="Y11" s="83"/>
    </row>
    <row r="12" spans="1:25" s="81" customFormat="1" ht="27.95" customHeight="1">
      <c r="A12" s="261"/>
      <c r="B12" s="82"/>
      <c r="C12" s="86"/>
      <c r="D12" s="242" t="s">
        <v>0</v>
      </c>
      <c r="E12" s="242"/>
      <c r="F12" s="87"/>
      <c r="G12" s="132">
        <f>IF(AND(D2=1,D6=0),IF(D2=1,B10,B14),IF(D2=0,B14,$A$4))</f>
        <v>0</v>
      </c>
      <c r="H12" s="130">
        <f>IF(AND(D10=1,D14=0),IF(D10=1,C10,C14),IF(D10=0,C14,$A$4))</f>
        <v>0</v>
      </c>
      <c r="I12" s="80"/>
      <c r="L12" s="82"/>
      <c r="M12" s="83"/>
      <c r="N12" s="83"/>
      <c r="O12" s="241"/>
      <c r="P12" s="241"/>
      <c r="Q12" s="82"/>
      <c r="R12" s="83"/>
      <c r="S12" s="83"/>
      <c r="X12" s="82"/>
      <c r="Y12" s="83"/>
    </row>
    <row r="13" spans="1:25" s="81" customFormat="1" ht="27.95" customHeight="1">
      <c r="A13" s="261"/>
      <c r="B13" s="82"/>
      <c r="C13" s="86"/>
      <c r="D13" s="83"/>
      <c r="E13" s="256"/>
      <c r="F13" s="256"/>
      <c r="G13" s="82"/>
      <c r="H13" s="130">
        <f>IF(AND(D10=1,D14=0),IF(D10=1,C11,C15),IF(D10=0,C15,$A$4))</f>
        <v>0</v>
      </c>
      <c r="I13" s="83"/>
      <c r="L13" s="82"/>
      <c r="M13" s="83"/>
      <c r="N13" s="83"/>
      <c r="O13" s="241"/>
      <c r="P13" s="241"/>
      <c r="Q13" s="82"/>
      <c r="R13" s="83"/>
      <c r="S13" s="83"/>
      <c r="X13" s="82"/>
      <c r="Y13" s="83"/>
    </row>
    <row r="14" spans="1:25" s="81" customFormat="1" ht="27.95" customHeight="1">
      <c r="A14" s="78"/>
      <c r="B14" s="79">
        <v>0</v>
      </c>
      <c r="C14" s="130" t="str">
        <f>VLOOKUP(B14,LISTA!$A$1:$G$249,2,0)</f>
        <v>-</v>
      </c>
      <c r="D14" s="80" t="s">
        <v>22</v>
      </c>
      <c r="G14" s="82"/>
      <c r="I14" s="83"/>
      <c r="L14" s="82"/>
      <c r="M14" s="83"/>
      <c r="N14" s="83"/>
      <c r="O14" s="241"/>
      <c r="P14" s="241"/>
      <c r="Q14" s="82"/>
      <c r="R14" s="83"/>
      <c r="S14" s="83"/>
      <c r="X14" s="82"/>
      <c r="Y14" s="83"/>
    </row>
    <row r="15" spans="1:25" s="81" customFormat="1" ht="27.95" customHeight="1">
      <c r="A15" s="84"/>
      <c r="B15" s="82"/>
      <c r="C15" s="131" t="str">
        <f>VLOOKUP(B14,LISTA!$A$1:$G$249,3,0)</f>
        <v>-</v>
      </c>
      <c r="D15" s="83"/>
      <c r="G15" s="82"/>
      <c r="I15" s="83"/>
      <c r="L15" s="82"/>
      <c r="M15" s="84"/>
      <c r="N15" s="83"/>
      <c r="O15" s="241"/>
      <c r="P15" s="241"/>
      <c r="Q15" s="138"/>
      <c r="R15" s="83"/>
      <c r="S15" s="83"/>
      <c r="X15" s="82"/>
      <c r="Y15" s="83"/>
    </row>
    <row r="16" spans="1:25" s="81" customFormat="1" ht="27.95" customHeight="1">
      <c r="A16" s="85"/>
      <c r="B16" s="82"/>
      <c r="C16" s="86"/>
      <c r="D16" s="83"/>
      <c r="G16" s="82"/>
      <c r="I16" s="83"/>
      <c r="L16" s="82"/>
      <c r="M16" s="85"/>
      <c r="N16" s="242" t="s">
        <v>0</v>
      </c>
      <c r="O16" s="242"/>
      <c r="P16" s="87"/>
      <c r="Q16" s="132">
        <f>IF(AND(N8=1,N24=0),IF(N8=1,L8,L24),IF(N8=0,L24,$A$4))</f>
        <v>0</v>
      </c>
      <c r="R16" s="130">
        <f>IF(AND(N8=1,N24=0),IF(N8=1,M8,M24),IF(N8=0,M24,$A$4))</f>
        <v>0</v>
      </c>
      <c r="S16" s="80"/>
      <c r="X16" s="82"/>
      <c r="Y16" s="83"/>
    </row>
    <row r="17" spans="1:28" s="81" customFormat="1" ht="27.95" customHeight="1">
      <c r="A17" s="85"/>
      <c r="B17" s="82"/>
      <c r="C17" s="86"/>
      <c r="D17" s="83"/>
      <c r="G17" s="82"/>
      <c r="I17" s="83"/>
      <c r="L17" s="82"/>
      <c r="M17" s="85"/>
      <c r="N17" s="83"/>
      <c r="O17" s="256"/>
      <c r="P17" s="256"/>
      <c r="Q17" s="82"/>
      <c r="R17" s="130">
        <f>IF(AND(N8=1,N24=0),IF(N8=1,M9,M25),IF(N8=0,M25,$A$4))</f>
        <v>0</v>
      </c>
      <c r="S17" s="83"/>
      <c r="T17" s="241"/>
      <c r="U17" s="241"/>
      <c r="V17" s="241"/>
      <c r="W17" s="241"/>
      <c r="X17" s="82"/>
      <c r="Y17" s="83"/>
    </row>
    <row r="18" spans="1:28" s="81" customFormat="1" ht="27.95" customHeight="1">
      <c r="A18" s="78"/>
      <c r="B18" s="79">
        <v>0</v>
      </c>
      <c r="C18" s="130" t="str">
        <f>VLOOKUP(B18,LISTA!$A$1:$G$249,2,0)</f>
        <v>-</v>
      </c>
      <c r="D18" s="80" t="s">
        <v>22</v>
      </c>
      <c r="G18" s="82"/>
      <c r="I18" s="83"/>
      <c r="L18" s="82"/>
      <c r="M18" s="83"/>
      <c r="N18" s="83"/>
      <c r="O18" s="256"/>
      <c r="P18" s="256"/>
      <c r="Q18" s="82"/>
      <c r="R18" s="83"/>
      <c r="S18" s="83"/>
      <c r="T18" s="241"/>
      <c r="U18" s="241"/>
      <c r="V18" s="241"/>
      <c r="W18" s="241"/>
      <c r="X18" s="82"/>
      <c r="Y18" s="83"/>
    </row>
    <row r="19" spans="1:28" s="81" customFormat="1" ht="27.95" customHeight="1">
      <c r="A19" s="84"/>
      <c r="B19" s="82"/>
      <c r="C19" s="131" t="str">
        <f>VLOOKUP(B18,LISTA!$A$1:$G$249,3,0)</f>
        <v>-</v>
      </c>
      <c r="D19" s="83"/>
      <c r="E19" s="241"/>
      <c r="F19" s="241"/>
      <c r="G19" s="82"/>
      <c r="I19" s="83"/>
      <c r="L19" s="82"/>
      <c r="M19" s="83"/>
      <c r="N19" s="83"/>
      <c r="O19" s="256"/>
      <c r="P19" s="256"/>
      <c r="Q19" s="82"/>
      <c r="R19" s="83"/>
      <c r="S19" s="83"/>
      <c r="T19" s="241"/>
      <c r="U19" s="241"/>
      <c r="V19" s="241"/>
      <c r="W19" s="241"/>
      <c r="X19" s="82"/>
      <c r="Y19" s="83"/>
    </row>
    <row r="20" spans="1:28" s="81" customFormat="1" ht="27.95" customHeight="1">
      <c r="A20" s="261"/>
      <c r="B20" s="82"/>
      <c r="C20" s="86"/>
      <c r="D20" s="242" t="s">
        <v>0</v>
      </c>
      <c r="E20" s="242"/>
      <c r="F20" s="87"/>
      <c r="G20" s="132">
        <f>IF(AND(D2=1,D6=0),IF(D2=1,B18,B22),IF(D2=0,B22,$A$4))</f>
        <v>0</v>
      </c>
      <c r="H20" s="130">
        <f>IF(AND(D18=1,D22=0),IF(D18=1,C18,C22),IF(D18=0,C22,$A$4))</f>
        <v>0</v>
      </c>
      <c r="I20" s="80"/>
      <c r="L20" s="82"/>
      <c r="M20" s="83"/>
      <c r="N20" s="83"/>
      <c r="O20" s="256"/>
      <c r="P20" s="256"/>
      <c r="Q20" s="82"/>
      <c r="R20" s="83"/>
      <c r="S20" s="83"/>
      <c r="T20" s="241"/>
      <c r="U20" s="241"/>
      <c r="V20" s="241"/>
      <c r="W20" s="241"/>
      <c r="X20" s="82"/>
      <c r="Y20" s="83"/>
    </row>
    <row r="21" spans="1:28" s="81" customFormat="1" ht="27.95" customHeight="1">
      <c r="A21" s="261"/>
      <c r="B21" s="82"/>
      <c r="C21" s="86"/>
      <c r="D21" s="83"/>
      <c r="E21" s="256"/>
      <c r="F21" s="256"/>
      <c r="G21" s="82"/>
      <c r="H21" s="130">
        <f>IF(AND(D18=1,D22=0),IF(D18=1,C19,C23),IF(D18=0,C23,$A$4))</f>
        <v>0</v>
      </c>
      <c r="I21" s="83"/>
      <c r="J21" s="241"/>
      <c r="K21" s="241"/>
      <c r="L21" s="82"/>
      <c r="M21" s="83"/>
      <c r="N21" s="83"/>
      <c r="O21" s="256"/>
      <c r="P21" s="256"/>
      <c r="Q21" s="82"/>
      <c r="R21" s="83"/>
      <c r="S21" s="83"/>
      <c r="T21" s="241"/>
      <c r="U21" s="241"/>
      <c r="V21" s="241"/>
      <c r="W21" s="241"/>
      <c r="X21" s="82"/>
      <c r="Y21" s="83"/>
    </row>
    <row r="22" spans="1:28" s="81" customFormat="1" ht="27.95" customHeight="1">
      <c r="A22" s="78"/>
      <c r="B22" s="79">
        <v>0</v>
      </c>
      <c r="C22" s="130" t="str">
        <f>VLOOKUP(B22,LISTA!$A$1:$G$249,2,0)</f>
        <v>-</v>
      </c>
      <c r="D22" s="80" t="s">
        <v>22</v>
      </c>
      <c r="G22" s="82"/>
      <c r="I22" s="83"/>
      <c r="J22" s="241"/>
      <c r="K22" s="241"/>
      <c r="L22" s="82"/>
      <c r="M22" s="83"/>
      <c r="N22" s="83"/>
      <c r="O22" s="256"/>
      <c r="P22" s="256"/>
      <c r="Q22" s="82"/>
      <c r="R22" s="83"/>
      <c r="S22" s="83"/>
      <c r="T22" s="241"/>
      <c r="U22" s="241"/>
      <c r="V22" s="241"/>
      <c r="W22" s="241"/>
      <c r="X22" s="82"/>
      <c r="Y22" s="83"/>
    </row>
    <row r="23" spans="1:28" s="81" customFormat="1" ht="27.95" customHeight="1">
      <c r="A23" s="84"/>
      <c r="B23" s="82"/>
      <c r="C23" s="131" t="str">
        <f>VLOOKUP(B22,LISTA!$A$1:$G$249,3,0)</f>
        <v>-</v>
      </c>
      <c r="D23" s="83"/>
      <c r="G23" s="82"/>
      <c r="H23" s="84"/>
      <c r="I23" s="83"/>
      <c r="J23" s="241"/>
      <c r="K23" s="241"/>
      <c r="L23" s="82"/>
      <c r="M23" s="83"/>
      <c r="N23" s="83"/>
      <c r="O23" s="256"/>
      <c r="P23" s="256"/>
      <c r="Q23" s="82"/>
      <c r="R23" s="83"/>
      <c r="S23" s="83"/>
      <c r="T23" s="241"/>
      <c r="U23" s="241"/>
      <c r="V23" s="241"/>
      <c r="W23" s="241"/>
      <c r="X23" s="82"/>
      <c r="Y23" s="83"/>
    </row>
    <row r="24" spans="1:28" s="81" customFormat="1" ht="27.95" customHeight="1">
      <c r="A24" s="85"/>
      <c r="B24" s="82"/>
      <c r="C24" s="86"/>
      <c r="D24" s="83"/>
      <c r="G24" s="82"/>
      <c r="H24" s="85"/>
      <c r="I24" s="242" t="s">
        <v>0</v>
      </c>
      <c r="J24" s="242"/>
      <c r="K24" s="87"/>
      <c r="L24" s="132">
        <f>IF(AND(I20=1,I28=0),IF(I20=1,G20,G28),IF(I20=0,G28,$A$4))</f>
        <v>0</v>
      </c>
      <c r="M24" s="130">
        <f>IF(AND(I20=1,I28=0),IF(I20=1,H20,H28),IF(I20=0,H28,$A$4))</f>
        <v>0</v>
      </c>
      <c r="N24" s="80"/>
      <c r="Q24" s="82"/>
      <c r="R24" s="83"/>
      <c r="S24" s="83"/>
      <c r="T24" s="241"/>
      <c r="U24" s="241"/>
      <c r="V24" s="241"/>
      <c r="W24" s="241"/>
      <c r="X24" s="82"/>
      <c r="Y24" s="83"/>
    </row>
    <row r="25" spans="1:28" s="81" customFormat="1" ht="27.95" customHeight="1">
      <c r="A25" s="85"/>
      <c r="B25" s="82"/>
      <c r="C25" s="86"/>
      <c r="D25" s="83"/>
      <c r="G25" s="82"/>
      <c r="H25" s="85"/>
      <c r="I25" s="83"/>
      <c r="J25" s="256"/>
      <c r="K25" s="256"/>
      <c r="L25" s="82"/>
      <c r="M25" s="130">
        <f>IF(AND(I20=1,I28=0),IF(I20=1,H21,H29),IF(I20=0,H29,$A$4))</f>
        <v>0</v>
      </c>
      <c r="N25" s="83"/>
      <c r="O25" s="241"/>
      <c r="P25" s="241"/>
      <c r="Q25" s="82"/>
      <c r="R25" s="83"/>
      <c r="S25" s="83"/>
      <c r="T25" s="241"/>
      <c r="U25" s="241"/>
      <c r="V25" s="241"/>
      <c r="W25" s="241"/>
      <c r="X25" s="82"/>
      <c r="Y25" s="83"/>
    </row>
    <row r="26" spans="1:28" s="81" customFormat="1" ht="27.95" customHeight="1">
      <c r="A26" s="78"/>
      <c r="B26" s="79"/>
      <c r="C26" s="130" t="str">
        <f>VLOOKUP(B26,LISTA!$A$1:$G$249,2,0)</f>
        <v>-</v>
      </c>
      <c r="D26" s="80" t="s">
        <v>22</v>
      </c>
      <c r="G26" s="82"/>
      <c r="I26" s="83"/>
      <c r="J26" s="256"/>
      <c r="K26" s="256"/>
      <c r="L26" s="82"/>
      <c r="M26" s="83"/>
      <c r="N26" s="83"/>
      <c r="O26" s="241"/>
      <c r="P26" s="241"/>
      <c r="Q26" s="82"/>
      <c r="R26" s="83"/>
      <c r="S26" s="83"/>
      <c r="T26" s="241"/>
      <c r="U26" s="241"/>
      <c r="V26" s="241"/>
      <c r="W26" s="241"/>
      <c r="X26" s="82"/>
      <c r="Y26" s="83"/>
    </row>
    <row r="27" spans="1:28" s="81" customFormat="1" ht="27.95" customHeight="1">
      <c r="A27" s="84"/>
      <c r="B27" s="82"/>
      <c r="C27" s="130" t="str">
        <f>VLOOKUP(B26,LISTA!$A$1:$G$249,3,0)</f>
        <v>-</v>
      </c>
      <c r="D27" s="83"/>
      <c r="E27" s="241"/>
      <c r="F27" s="241"/>
      <c r="G27" s="82"/>
      <c r="I27" s="83"/>
      <c r="J27" s="256"/>
      <c r="K27" s="256"/>
      <c r="L27" s="82"/>
      <c r="M27" s="83"/>
      <c r="N27" s="83"/>
      <c r="O27" s="241"/>
      <c r="P27" s="241"/>
      <c r="Q27" s="82"/>
      <c r="R27" s="83"/>
      <c r="S27" s="83"/>
      <c r="T27" s="241"/>
      <c r="U27" s="241"/>
      <c r="V27" s="241"/>
      <c r="W27" s="241"/>
      <c r="X27" s="82"/>
      <c r="Y27" s="83"/>
    </row>
    <row r="28" spans="1:28" s="81" customFormat="1" ht="27.95" customHeight="1">
      <c r="A28" s="261"/>
      <c r="B28" s="82"/>
      <c r="C28" s="86"/>
      <c r="D28" s="242" t="s">
        <v>0</v>
      </c>
      <c r="E28" s="242"/>
      <c r="F28" s="87"/>
      <c r="G28" s="132">
        <f>IF(AND(D2=1,D6=0),IF(D2=1,B26,B30),IF(D2=0,B30,$A$4))</f>
        <v>0</v>
      </c>
      <c r="H28" s="130">
        <f>IF(AND(D26=1,D30=0),IF(D26=1,C26,C30),IF(D26=0,C30,$A$4))</f>
        <v>0</v>
      </c>
      <c r="I28" s="80"/>
      <c r="L28" s="82"/>
      <c r="M28" s="83"/>
      <c r="N28" s="83"/>
      <c r="O28" s="241"/>
      <c r="P28" s="241"/>
      <c r="Q28" s="262" t="s">
        <v>1</v>
      </c>
      <c r="R28" s="262"/>
      <c r="S28" s="262"/>
      <c r="T28" s="241"/>
      <c r="U28" s="241"/>
      <c r="V28" s="241"/>
      <c r="W28" s="241"/>
      <c r="X28" s="82"/>
      <c r="Y28" s="83"/>
    </row>
    <row r="29" spans="1:28" s="81" customFormat="1" ht="27.95" customHeight="1">
      <c r="A29" s="261"/>
      <c r="B29" s="82"/>
      <c r="C29" s="86"/>
      <c r="D29" s="83"/>
      <c r="E29" s="256"/>
      <c r="F29" s="256"/>
      <c r="G29" s="82"/>
      <c r="H29" s="130">
        <f>IF(AND(D26=1,D30=0),IF(D26=1,C27,C31),IF(D26=0,C31,$A$4))</f>
        <v>0</v>
      </c>
      <c r="I29" s="83"/>
      <c r="L29" s="82"/>
      <c r="M29" s="83"/>
      <c r="N29" s="83"/>
      <c r="O29" s="241"/>
      <c r="P29" s="241"/>
      <c r="Q29" s="98"/>
      <c r="R29" s="99" t="s">
        <v>9</v>
      </c>
      <c r="S29" s="100"/>
      <c r="T29" s="241"/>
      <c r="U29" s="241"/>
      <c r="V29" s="241"/>
      <c r="W29" s="241"/>
      <c r="X29" s="82"/>
      <c r="Y29" s="83"/>
    </row>
    <row r="30" spans="1:28" s="81" customFormat="1" ht="27.95" customHeight="1">
      <c r="A30" s="78"/>
      <c r="B30" s="79"/>
      <c r="C30" s="130" t="str">
        <f>VLOOKUP(B30,LISTA!$A$1:$G$249,2,0)</f>
        <v>-</v>
      </c>
      <c r="D30" s="80" t="s">
        <v>22</v>
      </c>
      <c r="G30" s="82"/>
      <c r="I30" s="83"/>
      <c r="L30" s="82"/>
      <c r="M30" s="83"/>
      <c r="N30" s="83"/>
      <c r="Q30" s="133">
        <f>IF(AND(N8=0,N24=1),IF(N8=0,L8,L24),IF(N8=1,L24,$A$4))</f>
        <v>0</v>
      </c>
      <c r="R30" s="130">
        <f>IF(AND(N8=0,N24=1),IF(N8=0,M8,M24),IF(N8=1,M24,$A$4))</f>
        <v>0</v>
      </c>
      <c r="S30" s="101"/>
      <c r="T30" s="241"/>
      <c r="U30" s="241"/>
      <c r="V30" s="241"/>
      <c r="W30" s="241"/>
      <c r="X30" s="82"/>
      <c r="Y30" s="83"/>
    </row>
    <row r="31" spans="1:28" s="81" customFormat="1" ht="27.95" customHeight="1">
      <c r="A31" s="84"/>
      <c r="B31" s="82"/>
      <c r="C31" s="130" t="str">
        <f>VLOOKUP(B30,LISTA!$A$1:$G$249,3,0)</f>
        <v>-</v>
      </c>
      <c r="D31" s="83"/>
      <c r="G31" s="82"/>
      <c r="I31" s="83"/>
      <c r="L31" s="82"/>
      <c r="M31" s="84"/>
      <c r="N31" s="83"/>
      <c r="Q31" s="98"/>
      <c r="R31" s="130">
        <f>IF(AND(N8=0,N24=1),IF(N8=0,M9,M25),IF(N8=1,M25,$A$4))</f>
        <v>0</v>
      </c>
      <c r="S31" s="102"/>
      <c r="T31" s="241"/>
      <c r="U31" s="241"/>
      <c r="V31" s="241"/>
      <c r="W31" s="241"/>
      <c r="X31" s="103"/>
      <c r="Y31" s="104"/>
    </row>
    <row r="32" spans="1:28" s="81" customFormat="1" ht="27.95" customHeight="1">
      <c r="A32" s="85"/>
      <c r="B32" s="82"/>
      <c r="C32" s="86"/>
      <c r="D32" s="83"/>
      <c r="G32" s="82"/>
      <c r="I32" s="83"/>
      <c r="L32" s="82"/>
      <c r="M32" s="85"/>
      <c r="N32" s="83"/>
      <c r="Q32" s="98"/>
      <c r="R32" s="84"/>
      <c r="S32" s="102"/>
      <c r="T32" s="105" t="s">
        <v>9</v>
      </c>
      <c r="U32" s="105"/>
      <c r="V32" s="105"/>
      <c r="W32" s="106"/>
      <c r="X32" s="134">
        <f>IF(AND(S16=1,S48=0),IF(S16=1,Q16,Q48),IF(S16=0,Q48,$A$4))</f>
        <v>0</v>
      </c>
      <c r="Y32" s="135">
        <f>IF(AND(S16=1,S48=0),IF(S16=1,R16,R48),IF(S16=0,R48,$A$4))</f>
        <v>0</v>
      </c>
      <c r="Z32" s="263" t="s">
        <v>29</v>
      </c>
      <c r="AA32" s="264"/>
      <c r="AB32" s="264"/>
    </row>
    <row r="33" spans="1:28" s="81" customFormat="1" ht="27.95" customHeight="1">
      <c r="A33" s="85"/>
      <c r="B33" s="82"/>
      <c r="C33" s="86"/>
      <c r="D33" s="83"/>
      <c r="G33" s="82"/>
      <c r="I33" s="83"/>
      <c r="L33" s="82"/>
      <c r="M33" s="85"/>
      <c r="N33" s="83"/>
      <c r="Q33" s="98"/>
      <c r="R33" s="83"/>
      <c r="S33" s="102"/>
      <c r="T33" s="256"/>
      <c r="U33" s="256"/>
      <c r="V33" s="256"/>
      <c r="W33" s="256"/>
      <c r="X33" s="107"/>
      <c r="Y33" s="135">
        <f>IF(AND(S16=1,S48=0),IF(S16=1,R17,R49),IF(S16=0,R49,$A$4))</f>
        <v>0</v>
      </c>
      <c r="Z33" s="263"/>
      <c r="AA33" s="264"/>
      <c r="AB33" s="264"/>
    </row>
    <row r="34" spans="1:28" s="81" customFormat="1" ht="27.95" customHeight="1">
      <c r="A34" s="78"/>
      <c r="B34" s="79"/>
      <c r="C34" s="130" t="str">
        <f>VLOOKUP(B34,LISTA!$A$1:$G$249,2,0)</f>
        <v>-</v>
      </c>
      <c r="D34" s="80" t="s">
        <v>22</v>
      </c>
      <c r="G34" s="82"/>
      <c r="I34" s="83"/>
      <c r="L34" s="82"/>
      <c r="M34" s="83"/>
      <c r="N34" s="83"/>
      <c r="Q34" s="133">
        <f>IF(AND(N40=0,N56=1),IF(N40=0,L40,L56),IF(N40=1,L56,$A$4))</f>
        <v>0</v>
      </c>
      <c r="R34" s="130">
        <f>IF(AND(N40=0,N56=1),IF(N40=0,M40,M56),IF(N40=1,M56,$A$4))</f>
        <v>0</v>
      </c>
      <c r="S34" s="101"/>
      <c r="T34" s="256"/>
      <c r="U34" s="256"/>
      <c r="V34" s="256"/>
      <c r="W34" s="256"/>
      <c r="X34" s="108"/>
      <c r="Y34" s="109"/>
    </row>
    <row r="35" spans="1:28" s="81" customFormat="1" ht="27.95" customHeight="1">
      <c r="A35" s="84"/>
      <c r="B35" s="82"/>
      <c r="C35" s="130" t="str">
        <f>VLOOKUP(B34,LISTA!$A$1:$G$249,3,0)</f>
        <v>-</v>
      </c>
      <c r="D35" s="83"/>
      <c r="E35" s="241"/>
      <c r="F35" s="241"/>
      <c r="G35" s="82"/>
      <c r="I35" s="83"/>
      <c r="L35" s="82"/>
      <c r="M35" s="83"/>
      <c r="N35" s="83"/>
      <c r="O35" s="256"/>
      <c r="P35" s="256"/>
      <c r="Q35" s="98"/>
      <c r="R35" s="130">
        <f>IF(AND(N40=0,N56=1),IF(N40=0,M41,M57),IF(N40=1,M57,$A$4))</f>
        <v>0</v>
      </c>
      <c r="S35" s="102"/>
      <c r="T35" s="256"/>
      <c r="U35" s="256"/>
      <c r="V35" s="256"/>
      <c r="W35" s="256"/>
      <c r="X35" s="82"/>
      <c r="Y35" s="83"/>
    </row>
    <row r="36" spans="1:28" s="81" customFormat="1" ht="27.95" customHeight="1">
      <c r="A36" s="261"/>
      <c r="B36" s="82"/>
      <c r="C36" s="86"/>
      <c r="D36" s="242" t="s">
        <v>0</v>
      </c>
      <c r="E36" s="242"/>
      <c r="F36" s="87"/>
      <c r="G36" s="132">
        <f>IF(AND(D2=1,D6=0),IF(D2=1,B34,B38),IF(D2=0,B38,$A$4))</f>
        <v>0</v>
      </c>
      <c r="H36" s="130">
        <f>IF(AND(D34=1,D38=0),IF(D34=1,C34,C38),IF(D34=0,C38,$A$4))</f>
        <v>0</v>
      </c>
      <c r="I36" s="80"/>
      <c r="L36" s="82"/>
      <c r="M36" s="83"/>
      <c r="N36" s="83"/>
      <c r="O36" s="256"/>
      <c r="P36" s="256"/>
      <c r="Q36" s="110"/>
      <c r="R36" s="111"/>
      <c r="S36" s="112"/>
      <c r="T36" s="256"/>
      <c r="U36" s="256"/>
      <c r="V36" s="256"/>
      <c r="W36" s="256"/>
      <c r="X36" s="82"/>
      <c r="Y36" s="83"/>
    </row>
    <row r="37" spans="1:28" s="81" customFormat="1" ht="27.95" customHeight="1">
      <c r="A37" s="261"/>
      <c r="B37" s="82"/>
      <c r="C37" s="86"/>
      <c r="D37" s="83"/>
      <c r="E37" s="256"/>
      <c r="F37" s="256"/>
      <c r="G37" s="138"/>
      <c r="H37" s="130">
        <f>IF(AND(D34=1,D38=0),IF(D34=1,C35,C39),IF(D34=0,C39,$A$4))</f>
        <v>0</v>
      </c>
      <c r="I37" s="83"/>
      <c r="J37" s="241"/>
      <c r="K37" s="241"/>
      <c r="L37" s="82"/>
      <c r="M37" s="83"/>
      <c r="N37" s="83"/>
      <c r="O37" s="256"/>
      <c r="P37" s="256"/>
      <c r="Q37" s="82"/>
      <c r="R37" s="83"/>
      <c r="S37" s="83"/>
      <c r="T37" s="256"/>
      <c r="U37" s="256"/>
      <c r="V37" s="256"/>
      <c r="W37" s="256"/>
      <c r="X37" s="82"/>
      <c r="Y37" s="83"/>
    </row>
    <row r="38" spans="1:28" s="81" customFormat="1" ht="27.95" customHeight="1">
      <c r="A38" s="78"/>
      <c r="B38" s="79"/>
      <c r="C38" s="130" t="str">
        <f>VLOOKUP(B38,LISTA!$A$1:$G$249,2,0)</f>
        <v>-</v>
      </c>
      <c r="D38" s="80" t="s">
        <v>22</v>
      </c>
      <c r="G38" s="82"/>
      <c r="I38" s="83"/>
      <c r="J38" s="241"/>
      <c r="K38" s="241"/>
      <c r="L38" s="82"/>
      <c r="M38" s="83"/>
      <c r="N38" s="83"/>
      <c r="O38" s="256"/>
      <c r="P38" s="256"/>
      <c r="Q38" s="82"/>
      <c r="R38" s="83"/>
      <c r="S38" s="83"/>
      <c r="T38" s="256"/>
      <c r="U38" s="256"/>
      <c r="V38" s="256"/>
      <c r="W38" s="256"/>
      <c r="X38" s="82"/>
      <c r="Y38" s="83"/>
    </row>
    <row r="39" spans="1:28" s="81" customFormat="1" ht="27.95" customHeight="1">
      <c r="A39" s="84"/>
      <c r="B39" s="82"/>
      <c r="C39" s="130" t="str">
        <f>VLOOKUP(B38,LISTA!$A$1:$G$249,3,0)</f>
        <v>-</v>
      </c>
      <c r="D39" s="83"/>
      <c r="G39" s="82"/>
      <c r="H39" s="84"/>
      <c r="I39" s="83"/>
      <c r="J39" s="241"/>
      <c r="K39" s="241"/>
      <c r="L39" s="82"/>
      <c r="M39" s="83"/>
      <c r="N39" s="83"/>
      <c r="O39" s="256"/>
      <c r="P39" s="256"/>
      <c r="Q39" s="82"/>
      <c r="R39" s="83"/>
      <c r="S39" s="83"/>
      <c r="T39" s="256"/>
      <c r="U39" s="256"/>
      <c r="V39" s="256"/>
      <c r="W39" s="256"/>
      <c r="X39" s="82"/>
      <c r="Y39" s="83"/>
    </row>
    <row r="40" spans="1:28" s="81" customFormat="1" ht="27.95" customHeight="1">
      <c r="A40" s="85"/>
      <c r="B40" s="82"/>
      <c r="C40" s="86"/>
      <c r="D40" s="83"/>
      <c r="G40" s="82"/>
      <c r="H40" s="85"/>
      <c r="I40" s="242" t="s">
        <v>0</v>
      </c>
      <c r="J40" s="242"/>
      <c r="K40" s="87"/>
      <c r="L40" s="132">
        <f>IF(AND(I20=1,I28=0),IF(I20=1,G36,G44),IF(I20=0,G44,$A$4))</f>
        <v>0</v>
      </c>
      <c r="M40" s="130">
        <f>IF(AND(I36=1,I44=0),IF(I36=1,H36,H44),IF(I36=0,H44,$A$4))</f>
        <v>0</v>
      </c>
      <c r="N40" s="80"/>
      <c r="Q40" s="82"/>
      <c r="R40" s="83"/>
      <c r="S40" s="83"/>
      <c r="T40" s="256"/>
      <c r="U40" s="256"/>
      <c r="V40" s="256"/>
      <c r="W40" s="256"/>
      <c r="X40" s="82"/>
      <c r="Y40" s="83"/>
    </row>
    <row r="41" spans="1:28" s="81" customFormat="1" ht="27.95" customHeight="1">
      <c r="A41" s="85"/>
      <c r="B41" s="82"/>
      <c r="C41" s="86"/>
      <c r="D41" s="83"/>
      <c r="G41" s="82"/>
      <c r="H41" s="85"/>
      <c r="I41" s="83"/>
      <c r="J41" s="256"/>
      <c r="K41" s="256"/>
      <c r="L41" s="82"/>
      <c r="M41" s="130">
        <f>IF(AND(I36=1,I44=0),IF(I36=1,H37,H45),IF(I36=0,H45,$A$4))</f>
        <v>0</v>
      </c>
      <c r="N41" s="83"/>
      <c r="O41" s="241"/>
      <c r="P41" s="241"/>
      <c r="Q41" s="82"/>
      <c r="R41" s="83"/>
      <c r="S41" s="83"/>
      <c r="T41" s="256"/>
      <c r="U41" s="256"/>
      <c r="V41" s="256"/>
      <c r="W41" s="256"/>
      <c r="X41" s="82"/>
      <c r="Y41" s="83"/>
    </row>
    <row r="42" spans="1:28" s="81" customFormat="1" ht="27.95" customHeight="1">
      <c r="A42" s="78"/>
      <c r="B42" s="79"/>
      <c r="C42" s="130" t="str">
        <f>VLOOKUP(B42,LISTA!$A$1:$G$249,2,0)</f>
        <v>-</v>
      </c>
      <c r="D42" s="80" t="s">
        <v>22</v>
      </c>
      <c r="G42" s="82"/>
      <c r="I42" s="83"/>
      <c r="J42" s="256"/>
      <c r="K42" s="256"/>
      <c r="L42" s="82"/>
      <c r="M42" s="83"/>
      <c r="N42" s="83"/>
      <c r="O42" s="241"/>
      <c r="P42" s="241"/>
      <c r="Q42" s="82"/>
      <c r="R42" s="83"/>
      <c r="S42" s="83"/>
      <c r="T42" s="256"/>
      <c r="U42" s="256"/>
      <c r="V42" s="256"/>
      <c r="W42" s="256"/>
      <c r="X42" s="82"/>
      <c r="Y42" s="83"/>
    </row>
    <row r="43" spans="1:28" s="81" customFormat="1" ht="27.95" customHeight="1">
      <c r="A43" s="84"/>
      <c r="B43" s="82"/>
      <c r="C43" s="130" t="str">
        <f>VLOOKUP(B42,LISTA!$A$1:$G$249,3,0)</f>
        <v>-</v>
      </c>
      <c r="D43" s="83"/>
      <c r="E43" s="241"/>
      <c r="F43" s="241"/>
      <c r="G43" s="82"/>
      <c r="I43" s="83"/>
      <c r="J43" s="256"/>
      <c r="K43" s="256"/>
      <c r="L43" s="82"/>
      <c r="M43" s="83"/>
      <c r="N43" s="83"/>
      <c r="O43" s="241"/>
      <c r="P43" s="241"/>
      <c r="Q43" s="82"/>
      <c r="R43" s="83"/>
      <c r="S43" s="83"/>
      <c r="T43" s="256"/>
      <c r="U43" s="256"/>
      <c r="V43" s="256"/>
      <c r="W43" s="256"/>
      <c r="X43" s="82"/>
      <c r="Y43" s="83"/>
    </row>
    <row r="44" spans="1:28" s="81" customFormat="1" ht="27.95" customHeight="1">
      <c r="A44" s="261"/>
      <c r="B44" s="82"/>
      <c r="C44" s="86"/>
      <c r="D44" s="242" t="s">
        <v>0</v>
      </c>
      <c r="E44" s="242"/>
      <c r="F44" s="87"/>
      <c r="G44" s="132">
        <f>IF(AND(D2=1,D6=0),IF(D2=1,B42,B46),IF(D2=0,B46,$A$4))</f>
        <v>0</v>
      </c>
      <c r="H44" s="130">
        <f>IF(AND(D42=1,D46=0),IF(D42=1,C42,C46),IF(D42=0,C46,$A$4))</f>
        <v>0</v>
      </c>
      <c r="I44" s="80"/>
      <c r="L44" s="82"/>
      <c r="M44" s="83"/>
      <c r="N44" s="83"/>
      <c r="O44" s="241"/>
      <c r="P44" s="241"/>
      <c r="Q44" s="82"/>
      <c r="R44" s="83"/>
      <c r="S44" s="83"/>
      <c r="T44" s="256"/>
      <c r="U44" s="256"/>
      <c r="V44" s="256"/>
      <c r="W44" s="256"/>
      <c r="X44" s="82"/>
      <c r="Y44" s="83"/>
    </row>
    <row r="45" spans="1:28" s="81" customFormat="1" ht="27.95" customHeight="1">
      <c r="A45" s="261"/>
      <c r="B45" s="82"/>
      <c r="C45" s="86"/>
      <c r="D45" s="83"/>
      <c r="E45" s="256"/>
      <c r="F45" s="256"/>
      <c r="G45" s="82"/>
      <c r="H45" s="130">
        <f>IF(AND(D42=1,D46=0),IF(D42=1,C43,C47),IF(D42=0,C47,$A$4))</f>
        <v>0</v>
      </c>
      <c r="I45" s="83"/>
      <c r="L45" s="82"/>
      <c r="M45" s="83"/>
      <c r="N45" s="83"/>
      <c r="O45" s="241"/>
      <c r="P45" s="241"/>
      <c r="Q45" s="82"/>
      <c r="R45" s="83"/>
      <c r="S45" s="83"/>
      <c r="T45" s="256"/>
      <c r="U45" s="256"/>
      <c r="V45" s="256"/>
      <c r="W45" s="256"/>
      <c r="X45" s="82"/>
      <c r="Y45" s="83"/>
    </row>
    <row r="46" spans="1:28" s="81" customFormat="1" ht="27.95" customHeight="1">
      <c r="A46" s="78"/>
      <c r="B46" s="79"/>
      <c r="C46" s="130" t="str">
        <f>VLOOKUP(B46,LISTA!$A$1:$G$249,2,0)</f>
        <v>-</v>
      </c>
      <c r="D46" s="80" t="s">
        <v>22</v>
      </c>
      <c r="G46" s="82"/>
      <c r="I46" s="83"/>
      <c r="L46" s="82"/>
      <c r="M46" s="83"/>
      <c r="N46" s="83"/>
      <c r="O46" s="241"/>
      <c r="P46" s="241"/>
      <c r="Q46" s="82"/>
      <c r="R46" s="83"/>
      <c r="S46" s="83"/>
      <c r="T46" s="256"/>
      <c r="U46" s="256"/>
      <c r="V46" s="256"/>
      <c r="W46" s="256"/>
      <c r="X46" s="82"/>
      <c r="Y46" s="83"/>
    </row>
    <row r="47" spans="1:28" s="81" customFormat="1" ht="27.95" customHeight="1">
      <c r="A47" s="84"/>
      <c r="B47" s="82"/>
      <c r="C47" s="130" t="str">
        <f>VLOOKUP(B46,LISTA!$A$1:$G$249,3,0)</f>
        <v>-</v>
      </c>
      <c r="D47" s="83"/>
      <c r="G47" s="82"/>
      <c r="I47" s="83"/>
      <c r="L47" s="82"/>
      <c r="N47" s="83"/>
      <c r="O47" s="241"/>
      <c r="P47" s="241"/>
      <c r="Q47" s="82"/>
      <c r="R47" s="83"/>
      <c r="S47" s="83"/>
      <c r="T47" s="256"/>
      <c r="U47" s="256"/>
      <c r="V47" s="256"/>
      <c r="W47" s="256"/>
      <c r="X47" s="82"/>
      <c r="Y47" s="83"/>
    </row>
    <row r="48" spans="1:28" s="81" customFormat="1" ht="27.95" customHeight="1">
      <c r="A48" s="85"/>
      <c r="B48" s="82"/>
      <c r="C48" s="86"/>
      <c r="D48" s="83"/>
      <c r="G48" s="82"/>
      <c r="I48" s="83"/>
      <c r="L48" s="82"/>
      <c r="N48" s="242" t="s">
        <v>0</v>
      </c>
      <c r="O48" s="242"/>
      <c r="P48" s="87"/>
      <c r="Q48" s="132">
        <f>IF(AND(N40=1,N56=0),IF(N40=1,L40,L56),IF(N40=0,L56,$A$4))</f>
        <v>0</v>
      </c>
      <c r="R48" s="130">
        <f>IF(AND(N40=1,N56=0),IF(N40=1,M40,M56),IF(N40=0,M56,$A$4))</f>
        <v>0</v>
      </c>
      <c r="S48" s="80"/>
      <c r="X48" s="265"/>
      <c r="Y48" s="265"/>
      <c r="Z48" s="265"/>
    </row>
    <row r="49" spans="1:27" s="81" customFormat="1" ht="27.95" customHeight="1">
      <c r="A49" s="85"/>
      <c r="B49" s="82"/>
      <c r="C49" s="86"/>
      <c r="D49" s="83"/>
      <c r="G49" s="82"/>
      <c r="I49" s="83"/>
      <c r="L49" s="82"/>
      <c r="N49" s="83"/>
      <c r="O49" s="256"/>
      <c r="P49" s="256"/>
      <c r="Q49" s="82"/>
      <c r="R49" s="130">
        <f>IF(AND(N40=1,N56=0),IF(N40=1,M41,M57),IF(N40=0,M57,$A$4))</f>
        <v>0</v>
      </c>
      <c r="S49" s="83"/>
      <c r="W49" s="113"/>
      <c r="X49" s="114"/>
      <c r="Y49" s="115"/>
      <c r="Z49" s="115" t="s">
        <v>10</v>
      </c>
      <c r="AA49" s="83"/>
    </row>
    <row r="50" spans="1:27" s="81" customFormat="1" ht="27.95" customHeight="1">
      <c r="A50" s="78"/>
      <c r="B50" s="79"/>
      <c r="C50" s="130" t="str">
        <f>VLOOKUP(B50,LISTA!$A$1:$G$249,2,0)</f>
        <v>-</v>
      </c>
      <c r="D50" s="80" t="s">
        <v>22</v>
      </c>
      <c r="G50" s="82"/>
      <c r="I50" s="83"/>
      <c r="L50" s="82"/>
      <c r="M50" s="83"/>
      <c r="N50" s="83"/>
      <c r="O50" s="256"/>
      <c r="P50" s="256"/>
      <c r="Q50" s="82"/>
      <c r="R50" s="83"/>
      <c r="S50" s="83"/>
      <c r="W50" s="266" t="s">
        <v>2</v>
      </c>
      <c r="X50" s="113">
        <f>X32</f>
        <v>0</v>
      </c>
      <c r="Y50" s="113">
        <f>Y32</f>
        <v>0</v>
      </c>
      <c r="Z50" s="113">
        <v>4</v>
      </c>
      <c r="AA50" s="83"/>
    </row>
    <row r="51" spans="1:27" s="81" customFormat="1" ht="27.95" customHeight="1">
      <c r="A51" s="84"/>
      <c r="B51" s="82"/>
      <c r="C51" s="130" t="str">
        <f>VLOOKUP(B50,LISTA!$A$1:$G$249,3,0)</f>
        <v>-</v>
      </c>
      <c r="D51" s="83"/>
      <c r="E51" s="241"/>
      <c r="F51" s="241"/>
      <c r="G51" s="82"/>
      <c r="I51" s="83"/>
      <c r="L51" s="82"/>
      <c r="M51" s="83"/>
      <c r="N51" s="83"/>
      <c r="O51" s="256"/>
      <c r="P51" s="256"/>
      <c r="Q51" s="82"/>
      <c r="R51" s="83"/>
      <c r="S51" s="83"/>
      <c r="W51" s="266"/>
      <c r="X51" s="113"/>
      <c r="Y51" s="113">
        <f>Y33</f>
        <v>0</v>
      </c>
      <c r="Z51" s="113"/>
      <c r="AA51" s="83"/>
    </row>
    <row r="52" spans="1:27" s="81" customFormat="1" ht="27.95" customHeight="1">
      <c r="A52" s="261"/>
      <c r="B52" s="82"/>
      <c r="C52" s="86"/>
      <c r="D52" s="242" t="s">
        <v>0</v>
      </c>
      <c r="E52" s="242"/>
      <c r="F52" s="87"/>
      <c r="G52" s="132">
        <f>IF(AND(D2=1,D6=0),IF(D2=1,B50,B54),IF(D2=0,B54,$A$4))</f>
        <v>0</v>
      </c>
      <c r="H52" s="130">
        <f>IF(AND(D50=1,D54=0),IF(D50=1,C50,C54),IF(D50=0,C54,$A$4))</f>
        <v>0</v>
      </c>
      <c r="I52" s="80"/>
      <c r="L52" s="82"/>
      <c r="M52" s="83"/>
      <c r="N52" s="83"/>
      <c r="O52" s="256"/>
      <c r="P52" s="256"/>
      <c r="Q52" s="82"/>
      <c r="R52" s="83"/>
      <c r="S52" s="83"/>
      <c r="W52" s="266" t="s">
        <v>3</v>
      </c>
      <c r="X52" s="116">
        <f>IF(S16=0,Q16,Q48)</f>
        <v>0</v>
      </c>
      <c r="Y52" s="116">
        <f>IF(S16=0,R16,R48)</f>
        <v>0</v>
      </c>
      <c r="Z52" s="113">
        <v>3</v>
      </c>
      <c r="AA52" s="83"/>
    </row>
    <row r="53" spans="1:27" s="81" customFormat="1" ht="27.95" customHeight="1">
      <c r="A53" s="261"/>
      <c r="B53" s="82"/>
      <c r="C53" s="86"/>
      <c r="D53" s="83"/>
      <c r="E53" s="256"/>
      <c r="F53" s="256"/>
      <c r="G53" s="82"/>
      <c r="H53" s="130">
        <f>IF(AND(D50=1,D54=0),IF(D50=1,C51,C55),IF(D50=0,C55,$A$4))</f>
        <v>0</v>
      </c>
      <c r="I53" s="83"/>
      <c r="J53" s="241"/>
      <c r="K53" s="241"/>
      <c r="L53" s="82"/>
      <c r="M53" s="83"/>
      <c r="N53" s="83"/>
      <c r="O53" s="256"/>
      <c r="P53" s="256"/>
      <c r="Q53" s="82"/>
      <c r="R53" s="83"/>
      <c r="S53" s="83"/>
      <c r="W53" s="266"/>
      <c r="X53" s="113"/>
      <c r="Y53" s="116">
        <f>IF(S16=0,R17,R49)</f>
        <v>0</v>
      </c>
      <c r="Z53" s="113"/>
      <c r="AA53" s="83"/>
    </row>
    <row r="54" spans="1:27" s="81" customFormat="1" ht="27.95" customHeight="1">
      <c r="A54" s="78"/>
      <c r="B54" s="79"/>
      <c r="C54" s="130" t="str">
        <f>VLOOKUP(B54,LISTA!$A$1:$G$249,2,0)</f>
        <v>-</v>
      </c>
      <c r="D54" s="80" t="s">
        <v>22</v>
      </c>
      <c r="G54" s="82"/>
      <c r="I54" s="83"/>
      <c r="J54" s="241"/>
      <c r="K54" s="241"/>
      <c r="L54" s="82"/>
      <c r="M54" s="83"/>
      <c r="N54" s="83"/>
      <c r="O54" s="256"/>
      <c r="P54" s="256"/>
      <c r="Q54" s="82"/>
      <c r="R54" s="83"/>
      <c r="S54" s="83"/>
      <c r="W54" s="266" t="s">
        <v>4</v>
      </c>
      <c r="X54" s="116">
        <f>IF(S30=1,Q30,Q34)</f>
        <v>0</v>
      </c>
      <c r="Y54" s="116">
        <f>IF(S30=1,R30,R34)</f>
        <v>0</v>
      </c>
      <c r="Z54" s="113">
        <v>2</v>
      </c>
      <c r="AA54" s="83"/>
    </row>
    <row r="55" spans="1:27" s="81" customFormat="1" ht="27.95" customHeight="1">
      <c r="A55" s="84"/>
      <c r="B55" s="82"/>
      <c r="C55" s="130" t="str">
        <f>VLOOKUP(B54,LISTA!$A$1:$G$249,3,0)</f>
        <v>-</v>
      </c>
      <c r="D55" s="83"/>
      <c r="G55" s="82"/>
      <c r="H55" s="84"/>
      <c r="I55" s="83"/>
      <c r="J55" s="241"/>
      <c r="K55" s="241"/>
      <c r="L55" s="82"/>
      <c r="M55" s="83"/>
      <c r="N55" s="83"/>
      <c r="O55" s="256"/>
      <c r="P55" s="256"/>
      <c r="Q55" s="82"/>
      <c r="R55" s="83"/>
      <c r="S55" s="83"/>
      <c r="W55" s="266"/>
      <c r="X55" s="113"/>
      <c r="Y55" s="116">
        <f>IF(S30=1,R31,R35)</f>
        <v>0</v>
      </c>
      <c r="Z55" s="113"/>
      <c r="AA55" s="83"/>
    </row>
    <row r="56" spans="1:27" s="81" customFormat="1" ht="27.95" customHeight="1">
      <c r="A56" s="85"/>
      <c r="B56" s="82"/>
      <c r="C56" s="86"/>
      <c r="D56" s="83"/>
      <c r="G56" s="82"/>
      <c r="H56" s="85"/>
      <c r="I56" s="242" t="s">
        <v>0</v>
      </c>
      <c r="J56" s="242"/>
      <c r="K56" s="87"/>
      <c r="L56" s="132">
        <f>IF(AND(I20=1,I28=0),IF(I20=1,G52,G60),IF(I20=0,G60,$A$4))</f>
        <v>0</v>
      </c>
      <c r="M56" s="130">
        <f>IF(AND(I52=1,I60=0),IF(I52=1,H52,H60),IF(I52=0,H60,$A$4))</f>
        <v>0</v>
      </c>
      <c r="N56" s="80"/>
      <c r="Q56" s="82"/>
      <c r="R56" s="83"/>
      <c r="S56" s="83"/>
      <c r="W56" s="266" t="s">
        <v>5</v>
      </c>
      <c r="X56" s="116">
        <f>IF(S30=0,Q30,Q34)</f>
        <v>0</v>
      </c>
      <c r="Y56" s="116">
        <f>IF(S30=0,R30,R34)</f>
        <v>0</v>
      </c>
      <c r="Z56" s="113">
        <v>1</v>
      </c>
      <c r="AA56" s="83"/>
    </row>
    <row r="57" spans="1:27" s="81" customFormat="1" ht="27.95" customHeight="1">
      <c r="A57" s="85"/>
      <c r="B57" s="82"/>
      <c r="C57" s="86"/>
      <c r="D57" s="83"/>
      <c r="G57" s="82"/>
      <c r="H57" s="85"/>
      <c r="I57" s="83"/>
      <c r="J57" s="256"/>
      <c r="K57" s="256"/>
      <c r="L57" s="82"/>
      <c r="M57" s="130">
        <f>IF(AND(I52=1,I60=0),IF(I52=1,H53,H61),IF(I52=0,H61,$A$4))</f>
        <v>0</v>
      </c>
      <c r="N57" s="83"/>
      <c r="Q57" s="82"/>
      <c r="R57" s="83"/>
      <c r="S57" s="83"/>
      <c r="W57" s="266"/>
      <c r="X57" s="113"/>
      <c r="Y57" s="116">
        <f>IF(S30=0,R31,R35)</f>
        <v>0</v>
      </c>
      <c r="Z57" s="117"/>
    </row>
    <row r="58" spans="1:27" s="81" customFormat="1" ht="27.95" customHeight="1">
      <c r="A58" s="78"/>
      <c r="B58" s="79"/>
      <c r="C58" s="130" t="str">
        <f>VLOOKUP(B58,LISTA!$A$1:$G$249,2,0)</f>
        <v>-</v>
      </c>
      <c r="D58" s="80" t="s">
        <v>22</v>
      </c>
      <c r="G58" s="82"/>
      <c r="I58" s="83"/>
      <c r="J58" s="256"/>
      <c r="K58" s="256"/>
      <c r="L58" s="82"/>
      <c r="M58" s="83"/>
      <c r="N58" s="83"/>
      <c r="Q58" s="82"/>
      <c r="R58" s="83"/>
      <c r="S58" s="83"/>
      <c r="X58" s="82"/>
      <c r="Y58" s="83"/>
    </row>
    <row r="59" spans="1:27" s="81" customFormat="1" ht="27.95" customHeight="1">
      <c r="A59" s="84"/>
      <c r="B59" s="82"/>
      <c r="C59" s="130" t="str">
        <f>VLOOKUP(B58,LISTA!$A$1:$G$249,3,0)</f>
        <v>-</v>
      </c>
      <c r="D59" s="83"/>
      <c r="E59" s="241"/>
      <c r="F59" s="241"/>
      <c r="G59" s="82"/>
      <c r="I59" s="83"/>
      <c r="J59" s="256"/>
      <c r="K59" s="256"/>
      <c r="L59" s="82"/>
      <c r="M59" s="83"/>
      <c r="N59" s="83"/>
      <c r="Q59" s="82"/>
      <c r="R59" s="83"/>
      <c r="S59" s="83"/>
      <c r="X59" s="82"/>
      <c r="Y59" s="83"/>
    </row>
    <row r="60" spans="1:27" s="81" customFormat="1" ht="27.95" customHeight="1">
      <c r="A60" s="261"/>
      <c r="B60" s="82"/>
      <c r="C60" s="86"/>
      <c r="D60" s="242" t="s">
        <v>0</v>
      </c>
      <c r="E60" s="242"/>
      <c r="F60" s="87"/>
      <c r="G60" s="132">
        <f>IF(AND(D2=1,D6=0),IF(D2=1,B58,B62),IF(D2=0,B62,$A$4))</f>
        <v>0</v>
      </c>
      <c r="H60" s="130">
        <f>IF(AND(D58=1,D62=0),IF(D58=1,C58,C62),IF(D58=0,C62,$A$4))</f>
        <v>0</v>
      </c>
      <c r="I60" s="80"/>
      <c r="L60" s="82"/>
      <c r="M60" s="83"/>
      <c r="N60" s="83"/>
      <c r="Q60" s="82"/>
      <c r="R60" s="83"/>
      <c r="S60" s="83"/>
      <c r="X60" s="82"/>
      <c r="Y60" s="83"/>
    </row>
    <row r="61" spans="1:27" s="81" customFormat="1" ht="27.95" customHeight="1">
      <c r="A61" s="261"/>
      <c r="B61" s="82"/>
      <c r="C61" s="136"/>
      <c r="D61" s="83"/>
      <c r="E61" s="256"/>
      <c r="F61" s="256"/>
      <c r="G61" s="82"/>
      <c r="H61" s="130">
        <f>IF(AND(D58=1,D62=0),IF(D58=1,C59,C63),IF(D58=0,C63,$A$4))</f>
        <v>0</v>
      </c>
      <c r="I61" s="83"/>
      <c r="L61" s="82"/>
      <c r="M61" s="83"/>
      <c r="N61" s="83"/>
      <c r="Q61" s="82"/>
      <c r="R61" s="83"/>
      <c r="S61" s="83"/>
      <c r="X61" s="82"/>
      <c r="Y61" s="83"/>
    </row>
    <row r="62" spans="1:27" s="81" customFormat="1" ht="27.95" customHeight="1">
      <c r="A62" s="78"/>
      <c r="B62" s="79"/>
      <c r="C62" s="130" t="str">
        <f>VLOOKUP(B62,LISTA!$A$1:$G$249,2,0)</f>
        <v>-</v>
      </c>
      <c r="D62" s="80" t="s">
        <v>22</v>
      </c>
      <c r="G62" s="82"/>
      <c r="I62" s="83"/>
      <c r="L62" s="82"/>
      <c r="M62" s="83"/>
      <c r="N62" s="83"/>
      <c r="Q62" s="82"/>
      <c r="R62" s="83"/>
      <c r="S62" s="83"/>
      <c r="X62" s="82"/>
      <c r="Y62" s="83"/>
    </row>
    <row r="63" spans="1:27" s="81" customFormat="1" ht="27.95" customHeight="1">
      <c r="A63" s="84"/>
      <c r="B63" s="83"/>
      <c r="C63" s="130" t="str">
        <f>VLOOKUP(B62,LISTA!$A$1:$G$249,3,0)</f>
        <v>-</v>
      </c>
      <c r="D63" s="83"/>
      <c r="G63" s="82"/>
      <c r="I63" s="83"/>
      <c r="L63" s="82"/>
      <c r="M63" s="83"/>
      <c r="N63" s="83"/>
      <c r="Q63" s="82"/>
      <c r="R63" s="83"/>
      <c r="S63" s="83"/>
      <c r="X63" s="82"/>
      <c r="Y63" s="83"/>
    </row>
    <row r="64" spans="1:27" s="81" customFormat="1" ht="27.95" customHeight="1">
      <c r="A64" s="85"/>
      <c r="B64" s="83"/>
      <c r="C64" s="86"/>
      <c r="D64" s="83"/>
      <c r="G64" s="82"/>
      <c r="I64" s="83"/>
      <c r="L64" s="82"/>
      <c r="M64" s="83"/>
      <c r="N64" s="83"/>
      <c r="Q64" s="82"/>
      <c r="R64" s="83"/>
      <c r="S64" s="83"/>
      <c r="X64" s="82"/>
      <c r="Y64" s="83"/>
    </row>
    <row r="65" spans="1:26" s="123" customFormat="1" ht="30">
      <c r="A65" s="118"/>
      <c r="B65" s="119"/>
      <c r="C65" s="120"/>
      <c r="D65" s="119"/>
      <c r="E65" s="121"/>
      <c r="F65" s="121"/>
      <c r="G65" s="122"/>
      <c r="H65" s="121"/>
      <c r="I65" s="119"/>
      <c r="J65" s="121"/>
      <c r="K65" s="121"/>
      <c r="L65" s="122"/>
      <c r="M65" s="119"/>
      <c r="N65" s="119"/>
      <c r="O65" s="121"/>
      <c r="P65" s="121"/>
      <c r="Q65" s="122"/>
      <c r="R65" s="119"/>
      <c r="S65" s="119"/>
      <c r="T65" s="121"/>
      <c r="U65" s="121"/>
      <c r="V65" s="121"/>
      <c r="W65" s="121"/>
      <c r="X65" s="122"/>
      <c r="Y65" s="119"/>
      <c r="Z65" s="121"/>
    </row>
  </sheetData>
  <sheetProtection sheet="1" objects="1" scenarios="1"/>
  <mergeCells count="69">
    <mergeCell ref="A60:A61"/>
    <mergeCell ref="D60:E60"/>
    <mergeCell ref="E61:F61"/>
    <mergeCell ref="R3:R4"/>
    <mergeCell ref="S3:W4"/>
    <mergeCell ref="W52:W53"/>
    <mergeCell ref="E53:F53"/>
    <mergeCell ref="J53:K55"/>
    <mergeCell ref="W54:W55"/>
    <mergeCell ref="I56:J56"/>
    <mergeCell ref="W56:W57"/>
    <mergeCell ref="J57:K59"/>
    <mergeCell ref="E59:F59"/>
    <mergeCell ref="A44:A45"/>
    <mergeCell ref="D44:E44"/>
    <mergeCell ref="E45:F45"/>
    <mergeCell ref="N48:O48"/>
    <mergeCell ref="X48:Z48"/>
    <mergeCell ref="O49:P55"/>
    <mergeCell ref="W50:W51"/>
    <mergeCell ref="E51:F51"/>
    <mergeCell ref="A52:A53"/>
    <mergeCell ref="D52:E52"/>
    <mergeCell ref="E37:F37"/>
    <mergeCell ref="J37:K39"/>
    <mergeCell ref="I40:J40"/>
    <mergeCell ref="J41:K43"/>
    <mergeCell ref="Z32:AB33"/>
    <mergeCell ref="T33:W47"/>
    <mergeCell ref="E35:F35"/>
    <mergeCell ref="O35:P39"/>
    <mergeCell ref="A36:A37"/>
    <mergeCell ref="D36:E36"/>
    <mergeCell ref="O41:P47"/>
    <mergeCell ref="E43:F43"/>
    <mergeCell ref="T17:W31"/>
    <mergeCell ref="E19:F19"/>
    <mergeCell ref="A20:A21"/>
    <mergeCell ref="D20:E20"/>
    <mergeCell ref="E21:F21"/>
    <mergeCell ref="J21:K23"/>
    <mergeCell ref="I24:J24"/>
    <mergeCell ref="J25:K27"/>
    <mergeCell ref="O25:P29"/>
    <mergeCell ref="E27:F27"/>
    <mergeCell ref="O17:P23"/>
    <mergeCell ref="A28:A29"/>
    <mergeCell ref="D28:E28"/>
    <mergeCell ref="Q28:S28"/>
    <mergeCell ref="E29:F29"/>
    <mergeCell ref="E11:F11"/>
    <mergeCell ref="A12:A13"/>
    <mergeCell ref="D12:E12"/>
    <mergeCell ref="E13:F13"/>
    <mergeCell ref="N16:O16"/>
    <mergeCell ref="I8:J8"/>
    <mergeCell ref="R8:U8"/>
    <mergeCell ref="V8:W8"/>
    <mergeCell ref="J9:K11"/>
    <mergeCell ref="O9:P15"/>
    <mergeCell ref="R10:W11"/>
    <mergeCell ref="B1:H1"/>
    <mergeCell ref="I1:Y1"/>
    <mergeCell ref="E3:F3"/>
    <mergeCell ref="D4:E4"/>
    <mergeCell ref="E5:F5"/>
    <mergeCell ref="J5:K7"/>
    <mergeCell ref="R6:U6"/>
    <mergeCell ref="V6:W6"/>
  </mergeCells>
  <dataValidations count="2">
    <dataValidation type="list" allowBlank="1" sqref="B34 B30 B26 B22 B18 B14 B10 B6 B62 B58 B54 B50 B46 B42 B38">
      <formula1>#REF!</formula1>
    </dataValidation>
    <dataValidation type="list" allowBlank="1" sqref="B2">
      <formula1>#REF!</formula1>
    </dataValidation>
  </dataValidations>
  <printOptions horizontalCentered="1" verticalCentered="1"/>
  <pageMargins left="0.25" right="0.25" top="0.75" bottom="0.75" header="0.3" footer="0.3"/>
  <pageSetup paperSize="180" scale="37" pageOrder="overThenDown" orientation="landscape" horizontalDpi="4294967293" verticalDpi="4294967293"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MJ65"/>
  <sheetViews>
    <sheetView topLeftCell="A16" zoomScale="32" zoomScaleNormal="32" workbookViewId="0">
      <selection activeCell="P16" sqref="P16"/>
    </sheetView>
  </sheetViews>
  <sheetFormatPr defaultRowHeight="26.25"/>
  <cols>
    <col min="1" max="1" width="2.625" style="124" customWidth="1"/>
    <col min="2" max="2" width="9.25" style="125" customWidth="1"/>
    <col min="3" max="3" width="55.625" style="126" customWidth="1"/>
    <col min="4" max="4" width="6.625" style="125" customWidth="1"/>
    <col min="5" max="5" width="13.875" style="123" customWidth="1"/>
    <col min="6" max="6" width="10.75" style="123" customWidth="1"/>
    <col min="7" max="7" width="9.25" style="127" customWidth="1"/>
    <col min="8" max="8" width="56.375" style="123" customWidth="1"/>
    <col min="9" max="9" width="6.625" style="125" customWidth="1"/>
    <col min="10" max="10" width="13.875" style="123" customWidth="1"/>
    <col min="11" max="11" width="10.75" style="123" customWidth="1"/>
    <col min="12" max="12" width="9.25" style="127" customWidth="1"/>
    <col min="13" max="13" width="55.25" style="125" customWidth="1"/>
    <col min="14" max="14" width="6.625" style="125" customWidth="1"/>
    <col min="15" max="15" width="14" style="123" customWidth="1"/>
    <col min="16" max="16" width="10.75" style="123" customWidth="1"/>
    <col min="17" max="17" width="9.25" style="127" customWidth="1"/>
    <col min="18" max="18" width="56" style="125" customWidth="1"/>
    <col min="19" max="19" width="10.25" style="125" customWidth="1"/>
    <col min="20" max="20" width="10.75" style="123" customWidth="1"/>
    <col min="21" max="21" width="7.25" style="123" customWidth="1"/>
    <col min="22" max="22" width="3.75" style="123" customWidth="1"/>
    <col min="23" max="23" width="18.625" style="123" customWidth="1"/>
    <col min="24" max="24" width="15" style="127" customWidth="1"/>
    <col min="25" max="25" width="56.625" style="125" customWidth="1"/>
    <col min="26" max="26" width="23.625" style="123" customWidth="1"/>
    <col min="27" max="1024" width="10.75" style="123" customWidth="1"/>
    <col min="1025" max="1025" width="9" style="128" customWidth="1"/>
    <col min="1026" max="16384" width="9" style="128"/>
  </cols>
  <sheetData>
    <row r="1" spans="1:25" s="77" customFormat="1" ht="45" customHeight="1">
      <c r="A1" s="76"/>
      <c r="B1" s="240" t="s">
        <v>257</v>
      </c>
      <c r="C1" s="240"/>
      <c r="D1" s="240"/>
      <c r="E1" s="240"/>
      <c r="F1" s="240"/>
      <c r="G1" s="240"/>
      <c r="H1" s="240"/>
      <c r="I1" s="243" t="str">
        <f ca="1">MID(CELL("nazwa_pliku",A1),FIND("]",CELL("nazwa_pliku",A1),1)+1,100)</f>
        <v>ROCZNIK 1999-2000 +85KG CH</v>
      </c>
      <c r="J1" s="243"/>
      <c r="K1" s="243"/>
      <c r="L1" s="243"/>
      <c r="M1" s="243"/>
      <c r="N1" s="243"/>
      <c r="O1" s="243"/>
      <c r="P1" s="243"/>
      <c r="Q1" s="243"/>
      <c r="R1" s="243"/>
      <c r="S1" s="243"/>
      <c r="T1" s="243"/>
      <c r="U1" s="243"/>
      <c r="V1" s="243"/>
      <c r="W1" s="243"/>
      <c r="X1" s="243"/>
      <c r="Y1" s="243"/>
    </row>
    <row r="2" spans="1:25" s="81" customFormat="1" ht="27.95" customHeight="1">
      <c r="A2" s="78"/>
      <c r="B2" s="79">
        <v>152</v>
      </c>
      <c r="C2" s="130" t="str">
        <f>VLOOKUP(B2,LISTA!A1:G249,2,0)</f>
        <v>PIEPRZYK PIOTR</v>
      </c>
      <c r="D2" s="80">
        <v>1</v>
      </c>
      <c r="G2" s="82"/>
      <c r="I2" s="83"/>
      <c r="L2" s="82"/>
      <c r="M2" s="83"/>
      <c r="N2" s="83"/>
      <c r="Q2" s="82"/>
      <c r="R2" s="83"/>
      <c r="S2" s="83"/>
      <c r="X2" s="82"/>
      <c r="Y2" s="83"/>
    </row>
    <row r="3" spans="1:25" s="81" customFormat="1" ht="27.95" customHeight="1">
      <c r="A3" s="84"/>
      <c r="B3" s="82"/>
      <c r="C3" s="131" t="str">
        <f>VLOOKUP(B2,LISTA!$A$1:$G$249,3,0)</f>
        <v>POZNAŃSKI KLUB KYOKUSHIN KARATE</v>
      </c>
      <c r="D3" s="83"/>
      <c r="E3" s="241"/>
      <c r="F3" s="241"/>
      <c r="G3" s="82"/>
      <c r="I3" s="83"/>
      <c r="L3" s="82"/>
      <c r="M3" s="83"/>
      <c r="N3" s="83"/>
      <c r="Q3" s="82"/>
      <c r="R3" s="244" t="s">
        <v>260</v>
      </c>
      <c r="S3" s="246" t="s">
        <v>281</v>
      </c>
      <c r="T3" s="246"/>
      <c r="U3" s="246"/>
      <c r="V3" s="246"/>
      <c r="W3" s="247"/>
      <c r="X3" s="82"/>
      <c r="Y3" s="83"/>
    </row>
    <row r="4" spans="1:25" s="81" customFormat="1" ht="27.95" customHeight="1">
      <c r="A4" s="85"/>
      <c r="B4" s="82"/>
      <c r="C4" s="86"/>
      <c r="D4" s="242" t="s">
        <v>0</v>
      </c>
      <c r="E4" s="242"/>
      <c r="F4" s="87"/>
      <c r="G4" s="132">
        <f>IF(AND(D2=1,D6=0),IF(D2=1,B2,B6),IF(D2=0,B6,$A$4))</f>
        <v>152</v>
      </c>
      <c r="H4" s="130" t="str">
        <f>IF(AND(D2=1,D6=0),IF(D2=1,C2,C6),IF(D2=0,C6,$A$4))</f>
        <v>PIEPRZYK PIOTR</v>
      </c>
      <c r="I4" s="80">
        <v>1</v>
      </c>
      <c r="L4" s="82"/>
      <c r="M4" s="83"/>
      <c r="N4" s="83"/>
      <c r="Q4" s="82"/>
      <c r="R4" s="245"/>
      <c r="S4" s="248"/>
      <c r="T4" s="248"/>
      <c r="U4" s="248"/>
      <c r="V4" s="248"/>
      <c r="W4" s="249"/>
      <c r="X4" s="82"/>
      <c r="Y4" s="83"/>
    </row>
    <row r="5" spans="1:25" s="81" customFormat="1" ht="27.95" customHeight="1">
      <c r="A5" s="85"/>
      <c r="B5" s="82"/>
      <c r="C5" s="86"/>
      <c r="D5" s="83"/>
      <c r="E5" s="256"/>
      <c r="F5" s="256"/>
      <c r="G5" s="82"/>
      <c r="H5" s="130" t="str">
        <f>IF(AND(D2=1,D6=0),IF(D2=1,C3,C7),IF(D2=0,C7,$A$4))</f>
        <v>POZNAŃSKI KLUB KYOKUSHIN KARATE</v>
      </c>
      <c r="I5" s="83"/>
      <c r="J5" s="241"/>
      <c r="K5" s="241"/>
      <c r="L5" s="82"/>
      <c r="M5" s="83"/>
      <c r="N5" s="83"/>
      <c r="Q5" s="82"/>
      <c r="R5" s="88"/>
      <c r="S5" s="89"/>
      <c r="T5" s="89"/>
      <c r="U5" s="90"/>
      <c r="V5" s="91"/>
      <c r="W5" s="92"/>
      <c r="X5" s="82"/>
      <c r="Y5" s="83"/>
    </row>
    <row r="6" spans="1:25" s="81" customFormat="1" ht="27.95" customHeight="1">
      <c r="A6" s="78"/>
      <c r="B6" s="79">
        <v>0</v>
      </c>
      <c r="C6" s="130" t="str">
        <f>VLOOKUP(B6,LISTA!$A$1:$G$249,2,0)</f>
        <v>-</v>
      </c>
      <c r="D6" s="80">
        <v>0</v>
      </c>
      <c r="G6" s="82"/>
      <c r="I6" s="83"/>
      <c r="J6" s="241"/>
      <c r="K6" s="241"/>
      <c r="L6" s="82"/>
      <c r="M6" s="83"/>
      <c r="N6" s="83"/>
      <c r="Q6" s="82"/>
      <c r="R6" s="257" t="s">
        <v>27</v>
      </c>
      <c r="S6" s="258"/>
      <c r="T6" s="258"/>
      <c r="U6" s="258"/>
      <c r="V6" s="259" t="s">
        <v>254</v>
      </c>
      <c r="W6" s="260"/>
      <c r="X6" s="82"/>
      <c r="Y6" s="83"/>
    </row>
    <row r="7" spans="1:25" s="81" customFormat="1" ht="27.95" customHeight="1">
      <c r="A7" s="84"/>
      <c r="B7" s="82"/>
      <c r="C7" s="131" t="str">
        <f>VLOOKUP(B6,LISTA!$A$1:$G$249,3,0)</f>
        <v>-</v>
      </c>
      <c r="D7" s="83"/>
      <c r="G7" s="82"/>
      <c r="H7" s="84"/>
      <c r="I7" s="83"/>
      <c r="J7" s="241"/>
      <c r="K7" s="241"/>
      <c r="L7" s="82"/>
      <c r="M7" s="83"/>
      <c r="N7" s="83"/>
      <c r="Q7" s="82"/>
      <c r="R7" s="93"/>
      <c r="S7" s="94"/>
      <c r="T7" s="94"/>
      <c r="U7" s="95"/>
      <c r="V7" s="96"/>
      <c r="W7" s="97"/>
      <c r="X7" s="82"/>
      <c r="Y7" s="83"/>
    </row>
    <row r="8" spans="1:25" s="81" customFormat="1" ht="27.95" customHeight="1">
      <c r="A8" s="85"/>
      <c r="B8" s="82"/>
      <c r="C8" s="86"/>
      <c r="D8" s="83"/>
      <c r="G8" s="82"/>
      <c r="H8" s="85"/>
      <c r="I8" s="242" t="s">
        <v>0</v>
      </c>
      <c r="J8" s="242"/>
      <c r="K8" s="87"/>
      <c r="L8" s="132">
        <f>IF(AND(I4=1,I12=0),IF(I4=1,G4,G12),IF(I4=0,G12,$A$4))</f>
        <v>152</v>
      </c>
      <c r="M8" s="130" t="str">
        <f>IF(AND(I4=1,I12=0),IF(I4=1,H4,H12),IF(I4=0,H12,$A$4))</f>
        <v>PIEPRZYK PIOTR</v>
      </c>
      <c r="N8" s="80" t="s">
        <v>22</v>
      </c>
      <c r="Q8" s="82"/>
      <c r="R8" s="257" t="s">
        <v>24</v>
      </c>
      <c r="S8" s="258"/>
      <c r="T8" s="258"/>
      <c r="U8" s="258"/>
      <c r="V8" s="259" t="s">
        <v>254</v>
      </c>
      <c r="W8" s="260"/>
      <c r="X8" s="82"/>
      <c r="Y8" s="83"/>
    </row>
    <row r="9" spans="1:25" s="81" customFormat="1" ht="27.95" customHeight="1">
      <c r="A9" s="85"/>
      <c r="B9" s="82"/>
      <c r="C9" s="86"/>
      <c r="D9" s="83"/>
      <c r="G9" s="82"/>
      <c r="H9" s="85"/>
      <c r="I9" s="83"/>
      <c r="J9" s="256"/>
      <c r="K9" s="256"/>
      <c r="L9" s="82"/>
      <c r="M9" s="130" t="str">
        <f>IF(AND(I4=1,I12=0),IF(I4=1,H5,H13),IF(I4=0,H13,$A$4))</f>
        <v>POZNAŃSKI KLUB KYOKUSHIN KARATE</v>
      </c>
      <c r="N9" s="83"/>
      <c r="O9" s="241"/>
      <c r="P9" s="241"/>
      <c r="Q9" s="82"/>
      <c r="R9" s="93"/>
      <c r="S9" s="94"/>
      <c r="T9" s="94"/>
      <c r="U9" s="95"/>
      <c r="V9" s="96"/>
      <c r="W9" s="97"/>
      <c r="X9" s="82"/>
      <c r="Y9" s="83"/>
    </row>
    <row r="10" spans="1:25" s="81" customFormat="1" ht="27.95" customHeight="1">
      <c r="A10" s="78"/>
      <c r="B10" s="79">
        <v>0</v>
      </c>
      <c r="C10" s="130" t="str">
        <f>VLOOKUP(B10,LISTA!$A$1:$G$249,2,0)</f>
        <v>-</v>
      </c>
      <c r="D10" s="80" t="s">
        <v>22</v>
      </c>
      <c r="G10" s="82"/>
      <c r="I10" s="83"/>
      <c r="J10" s="256"/>
      <c r="K10" s="256"/>
      <c r="L10" s="82"/>
      <c r="M10" s="83"/>
      <c r="N10" s="83"/>
      <c r="O10" s="241"/>
      <c r="P10" s="241"/>
      <c r="Q10" s="82"/>
      <c r="R10" s="250" t="s">
        <v>252</v>
      </c>
      <c r="S10" s="251"/>
      <c r="T10" s="251"/>
      <c r="U10" s="251"/>
      <c r="V10" s="251"/>
      <c r="W10" s="252"/>
      <c r="X10" s="82"/>
      <c r="Y10" s="83"/>
    </row>
    <row r="11" spans="1:25" s="81" customFormat="1" ht="27.95" customHeight="1">
      <c r="A11" s="84"/>
      <c r="B11" s="82"/>
      <c r="C11" s="131" t="str">
        <f>VLOOKUP(B10,LISTA!$A$1:$G$249,3,0)</f>
        <v>-</v>
      </c>
      <c r="D11" s="83"/>
      <c r="E11" s="241"/>
      <c r="F11" s="241"/>
      <c r="G11" s="82"/>
      <c r="I11" s="83"/>
      <c r="J11" s="256"/>
      <c r="K11" s="256"/>
      <c r="L11" s="82"/>
      <c r="M11" s="83"/>
      <c r="N11" s="83"/>
      <c r="O11" s="241"/>
      <c r="P11" s="241"/>
      <c r="Q11" s="82"/>
      <c r="R11" s="253"/>
      <c r="S11" s="254"/>
      <c r="T11" s="254"/>
      <c r="U11" s="254"/>
      <c r="V11" s="254"/>
      <c r="W11" s="255"/>
      <c r="X11" s="82"/>
      <c r="Y11" s="83"/>
    </row>
    <row r="12" spans="1:25" s="81" customFormat="1" ht="27.95" customHeight="1">
      <c r="A12" s="261"/>
      <c r="B12" s="82"/>
      <c r="C12" s="86"/>
      <c r="D12" s="242" t="s">
        <v>0</v>
      </c>
      <c r="E12" s="242"/>
      <c r="F12" s="87"/>
      <c r="G12" s="132">
        <f>IF(AND(D2=1,D6=0),IF(D2=1,B10,B14),IF(D2=0,B14,$A$4))</f>
        <v>0</v>
      </c>
      <c r="H12" s="130">
        <f>IF(AND(D10=1,D14=0),IF(D10=1,C10,C14),IF(D10=0,C14,$A$4))</f>
        <v>0</v>
      </c>
      <c r="I12" s="80">
        <v>0</v>
      </c>
      <c r="L12" s="82"/>
      <c r="M12" s="83"/>
      <c r="N12" s="83"/>
      <c r="O12" s="241"/>
      <c r="P12" s="241"/>
      <c r="Q12" s="82"/>
      <c r="R12" s="83"/>
      <c r="S12" s="83"/>
      <c r="X12" s="82"/>
      <c r="Y12" s="83"/>
    </row>
    <row r="13" spans="1:25" s="81" customFormat="1" ht="27.95" customHeight="1">
      <c r="A13" s="261"/>
      <c r="B13" s="82"/>
      <c r="C13" s="86"/>
      <c r="D13" s="83"/>
      <c r="E13" s="256"/>
      <c r="F13" s="256"/>
      <c r="G13" s="82"/>
      <c r="H13" s="130">
        <f>IF(AND(D10=1,D14=0),IF(D10=1,C11,C15),IF(D10=0,C15,$A$4))</f>
        <v>0</v>
      </c>
      <c r="I13" s="83"/>
      <c r="L13" s="82"/>
      <c r="M13" s="83"/>
      <c r="N13" s="83"/>
      <c r="O13" s="241"/>
      <c r="P13" s="241"/>
      <c r="Q13" s="82"/>
      <c r="R13" s="83"/>
      <c r="S13" s="83"/>
      <c r="X13" s="82"/>
      <c r="Y13" s="83"/>
    </row>
    <row r="14" spans="1:25" s="81" customFormat="1" ht="27.95" customHeight="1">
      <c r="A14" s="78"/>
      <c r="B14" s="79">
        <v>0</v>
      </c>
      <c r="C14" s="130" t="str">
        <f>VLOOKUP(B14,LISTA!$A$1:$G$249,2,0)</f>
        <v>-</v>
      </c>
      <c r="D14" s="80" t="s">
        <v>22</v>
      </c>
      <c r="G14" s="82"/>
      <c r="I14" s="83"/>
      <c r="L14" s="82"/>
      <c r="M14" s="83"/>
      <c r="N14" s="83"/>
      <c r="O14" s="241"/>
      <c r="P14" s="241"/>
      <c r="Q14" s="82"/>
      <c r="R14" s="83"/>
      <c r="S14" s="83"/>
      <c r="X14" s="82"/>
      <c r="Y14" s="83"/>
    </row>
    <row r="15" spans="1:25" s="81" customFormat="1" ht="27.95" customHeight="1">
      <c r="A15" s="84"/>
      <c r="B15" s="82"/>
      <c r="C15" s="131" t="str">
        <f>VLOOKUP(B14,LISTA!$A$1:$G$249,3,0)</f>
        <v>-</v>
      </c>
      <c r="D15" s="83"/>
      <c r="G15" s="82"/>
      <c r="I15" s="83"/>
      <c r="L15" s="82"/>
      <c r="M15" s="84"/>
      <c r="N15" s="83"/>
      <c r="O15" s="241"/>
      <c r="P15" s="241"/>
      <c r="Q15" s="82"/>
      <c r="R15" s="83"/>
      <c r="S15" s="83"/>
      <c r="X15" s="82"/>
      <c r="Y15" s="83"/>
    </row>
    <row r="16" spans="1:25" s="81" customFormat="1" ht="27.95" customHeight="1">
      <c r="A16" s="85"/>
      <c r="B16" s="82"/>
      <c r="C16" s="86"/>
      <c r="D16" s="83"/>
      <c r="G16" s="82"/>
      <c r="I16" s="83"/>
      <c r="L16" s="82"/>
      <c r="M16" s="85"/>
      <c r="N16" s="242" t="s">
        <v>0</v>
      </c>
      <c r="O16" s="242"/>
      <c r="P16" s="87">
        <v>39</v>
      </c>
      <c r="Q16" s="132">
        <f>IF(AND(N8=1,N24=0),IF(N8=1,L8,L24),IF(N8=0,L24,$A$4))</f>
        <v>0</v>
      </c>
      <c r="R16" s="130">
        <f>IF(AND(N8=1,N24=0),IF(N8=1,M8,M24),IF(N8=0,M24,$A$4))</f>
        <v>0</v>
      </c>
      <c r="S16" s="80"/>
      <c r="X16" s="82"/>
      <c r="Y16" s="83"/>
    </row>
    <row r="17" spans="1:28" s="81" customFormat="1" ht="27.95" customHeight="1">
      <c r="A17" s="85"/>
      <c r="B17" s="82"/>
      <c r="C17" s="86"/>
      <c r="D17" s="83"/>
      <c r="G17" s="82"/>
      <c r="I17" s="83"/>
      <c r="L17" s="82"/>
      <c r="M17" s="85"/>
      <c r="N17" s="83"/>
      <c r="O17" s="256"/>
      <c r="P17" s="256"/>
      <c r="Q17" s="82"/>
      <c r="R17" s="130">
        <f>IF(AND(N8=1,N24=0),IF(N8=1,M9,M25),IF(N8=0,M25,$A$4))</f>
        <v>0</v>
      </c>
      <c r="S17" s="83"/>
      <c r="T17" s="241"/>
      <c r="U17" s="241"/>
      <c r="V17" s="241"/>
      <c r="W17" s="241"/>
      <c r="X17" s="82"/>
      <c r="Y17" s="83"/>
    </row>
    <row r="18" spans="1:28" s="81" customFormat="1" ht="27.95" customHeight="1">
      <c r="A18" s="78"/>
      <c r="B18" s="79">
        <v>0</v>
      </c>
      <c r="C18" s="130" t="str">
        <f>VLOOKUP(B18,LISTA!$A$1:$G$249,2,0)</f>
        <v>-</v>
      </c>
      <c r="D18" s="80" t="s">
        <v>22</v>
      </c>
      <c r="G18" s="82"/>
      <c r="I18" s="83"/>
      <c r="L18" s="82"/>
      <c r="M18" s="83"/>
      <c r="N18" s="83"/>
      <c r="O18" s="256"/>
      <c r="P18" s="256"/>
      <c r="Q18" s="82"/>
      <c r="R18" s="137"/>
      <c r="S18" s="83"/>
      <c r="T18" s="241"/>
      <c r="U18" s="241"/>
      <c r="V18" s="241"/>
      <c r="W18" s="241"/>
      <c r="X18" s="82"/>
      <c r="Y18" s="83"/>
    </row>
    <row r="19" spans="1:28" s="81" customFormat="1" ht="27.95" customHeight="1">
      <c r="A19" s="84"/>
      <c r="B19" s="82"/>
      <c r="C19" s="131" t="str">
        <f>VLOOKUP(B18,LISTA!$A$1:$G$249,3,0)</f>
        <v>-</v>
      </c>
      <c r="D19" s="83"/>
      <c r="E19" s="241"/>
      <c r="F19" s="241"/>
      <c r="G19" s="82"/>
      <c r="I19" s="83"/>
      <c r="L19" s="82"/>
      <c r="M19" s="83"/>
      <c r="N19" s="83"/>
      <c r="O19" s="256"/>
      <c r="P19" s="256"/>
      <c r="Q19" s="82"/>
      <c r="R19" s="83"/>
      <c r="S19" s="83"/>
      <c r="T19" s="241"/>
      <c r="U19" s="241"/>
      <c r="V19" s="241"/>
      <c r="W19" s="241"/>
      <c r="X19" s="82"/>
      <c r="Y19" s="83"/>
    </row>
    <row r="20" spans="1:28" s="81" customFormat="1" ht="27.95" customHeight="1">
      <c r="A20" s="261"/>
      <c r="B20" s="82"/>
      <c r="C20" s="86"/>
      <c r="D20" s="242" t="s">
        <v>0</v>
      </c>
      <c r="E20" s="242"/>
      <c r="F20" s="87"/>
      <c r="G20" s="132">
        <f>IF(AND(D2=1,D6=0),IF(D2=1,B18,B22),IF(D2=0,B22,$A$4))</f>
        <v>0</v>
      </c>
      <c r="H20" s="130">
        <f>IF(AND(D18=1,D22=0),IF(D18=1,C18,C22),IF(D18=0,C22,$A$4))</f>
        <v>0</v>
      </c>
      <c r="I20" s="80">
        <v>0</v>
      </c>
      <c r="L20" s="82"/>
      <c r="M20" s="83"/>
      <c r="N20" s="83"/>
      <c r="O20" s="256"/>
      <c r="P20" s="256"/>
      <c r="Q20" s="82"/>
      <c r="R20" s="83"/>
      <c r="S20" s="83"/>
      <c r="T20" s="241"/>
      <c r="U20" s="241"/>
      <c r="V20" s="241"/>
      <c r="W20" s="241"/>
      <c r="X20" s="82"/>
      <c r="Y20" s="83"/>
    </row>
    <row r="21" spans="1:28" s="81" customFormat="1" ht="27.95" customHeight="1">
      <c r="A21" s="261"/>
      <c r="B21" s="82"/>
      <c r="C21" s="86"/>
      <c r="D21" s="83"/>
      <c r="E21" s="256"/>
      <c r="F21" s="256"/>
      <c r="G21" s="82"/>
      <c r="H21" s="130">
        <f>IF(AND(D18=1,D22=0),IF(D18=1,C19,C23),IF(D18=0,C23,$A$4))</f>
        <v>0</v>
      </c>
      <c r="I21" s="83"/>
      <c r="J21" s="241"/>
      <c r="K21" s="241"/>
      <c r="L21" s="82"/>
      <c r="M21" s="83"/>
      <c r="N21" s="83"/>
      <c r="O21" s="256"/>
      <c r="P21" s="256"/>
      <c r="Q21" s="82"/>
      <c r="R21" s="83"/>
      <c r="S21" s="83"/>
      <c r="T21" s="241"/>
      <c r="U21" s="241"/>
      <c r="V21" s="241"/>
      <c r="W21" s="241"/>
      <c r="X21" s="82"/>
      <c r="Y21" s="83"/>
    </row>
    <row r="22" spans="1:28" s="81" customFormat="1" ht="27.95" customHeight="1">
      <c r="A22" s="78"/>
      <c r="B22" s="79">
        <v>0</v>
      </c>
      <c r="C22" s="130" t="str">
        <f>VLOOKUP(B22,LISTA!$A$1:$G$249,2,0)</f>
        <v>-</v>
      </c>
      <c r="D22" s="80" t="s">
        <v>22</v>
      </c>
      <c r="G22" s="82"/>
      <c r="I22" s="83"/>
      <c r="J22" s="241"/>
      <c r="K22" s="241"/>
      <c r="L22" s="82"/>
      <c r="M22" s="83"/>
      <c r="N22" s="83"/>
      <c r="O22" s="256"/>
      <c r="P22" s="256"/>
      <c r="Q22" s="82"/>
      <c r="R22" s="83"/>
      <c r="S22" s="83"/>
      <c r="T22" s="241"/>
      <c r="U22" s="241"/>
      <c r="V22" s="241"/>
      <c r="W22" s="241"/>
      <c r="X22" s="82"/>
      <c r="Y22" s="83"/>
    </row>
    <row r="23" spans="1:28" s="81" customFormat="1" ht="27.95" customHeight="1">
      <c r="A23" s="84"/>
      <c r="B23" s="82"/>
      <c r="C23" s="131" t="str">
        <f>VLOOKUP(B22,LISTA!$A$1:$G$249,3,0)</f>
        <v>-</v>
      </c>
      <c r="D23" s="83"/>
      <c r="G23" s="82"/>
      <c r="H23" s="84"/>
      <c r="I23" s="83"/>
      <c r="J23" s="241"/>
      <c r="K23" s="241"/>
      <c r="L23" s="82"/>
      <c r="M23" s="83"/>
      <c r="N23" s="83"/>
      <c r="O23" s="256"/>
      <c r="P23" s="256"/>
      <c r="Q23" s="82"/>
      <c r="R23" s="83"/>
      <c r="S23" s="83"/>
      <c r="T23" s="241"/>
      <c r="U23" s="241"/>
      <c r="V23" s="241"/>
      <c r="W23" s="241"/>
      <c r="X23" s="82"/>
      <c r="Y23" s="83"/>
    </row>
    <row r="24" spans="1:28" s="81" customFormat="1" ht="27.95" customHeight="1">
      <c r="A24" s="85"/>
      <c r="B24" s="82"/>
      <c r="C24" s="86"/>
      <c r="D24" s="83"/>
      <c r="G24" s="82"/>
      <c r="H24" s="85"/>
      <c r="I24" s="242" t="s">
        <v>0</v>
      </c>
      <c r="J24" s="242"/>
      <c r="K24" s="87"/>
      <c r="L24" s="132">
        <f>IF(AND(I20=1,I28=0),IF(I20=1,G20,G28),IF(I20=0,G28,$A$4))</f>
        <v>0</v>
      </c>
      <c r="M24" s="130" t="str">
        <f>IF(AND(I20=1,I28=0),IF(I20=1,H20,H28),IF(I20=0,H28,$A$4))</f>
        <v>GRZEŚKIEWICZ KACPER</v>
      </c>
      <c r="N24" s="80" t="s">
        <v>22</v>
      </c>
      <c r="Q24" s="82"/>
      <c r="R24" s="83"/>
      <c r="S24" s="83"/>
      <c r="T24" s="241"/>
      <c r="U24" s="241"/>
      <c r="V24" s="241"/>
      <c r="W24" s="241"/>
      <c r="X24" s="82"/>
      <c r="Y24" s="83"/>
    </row>
    <row r="25" spans="1:28" s="81" customFormat="1" ht="27.95" customHeight="1">
      <c r="A25" s="85"/>
      <c r="B25" s="82"/>
      <c r="C25" s="86"/>
      <c r="D25" s="83"/>
      <c r="G25" s="82"/>
      <c r="H25" s="85"/>
      <c r="I25" s="83"/>
      <c r="J25" s="256"/>
      <c r="K25" s="256"/>
      <c r="L25" s="82"/>
      <c r="M25" s="130" t="str">
        <f>IF(AND(I20=1,I28=0),IF(I20=1,H21,H29),IF(I20=0,H29,$A$4))</f>
        <v>KLUB SPORTÓW I SZTUK WALK W TURKU</v>
      </c>
      <c r="N25" s="83"/>
      <c r="O25" s="241"/>
      <c r="P25" s="241"/>
      <c r="Q25" s="82"/>
      <c r="R25" s="83"/>
      <c r="S25" s="83"/>
      <c r="T25" s="241"/>
      <c r="U25" s="241"/>
      <c r="V25" s="241"/>
      <c r="W25" s="241"/>
      <c r="X25" s="82"/>
      <c r="Y25" s="83"/>
    </row>
    <row r="26" spans="1:28" s="81" customFormat="1" ht="27.95" customHeight="1">
      <c r="A26" s="78"/>
      <c r="B26" s="79"/>
      <c r="C26" s="130" t="str">
        <f>VLOOKUP(B26,LISTA!$A$1:$G$249,2,0)</f>
        <v>-</v>
      </c>
      <c r="D26" s="80">
        <v>0</v>
      </c>
      <c r="G26" s="82"/>
      <c r="I26" s="83"/>
      <c r="J26" s="256"/>
      <c r="K26" s="256"/>
      <c r="L26" s="82"/>
      <c r="M26" s="83"/>
      <c r="N26" s="83"/>
      <c r="O26" s="241"/>
      <c r="P26" s="241"/>
      <c r="Q26" s="82"/>
      <c r="R26" s="83"/>
      <c r="S26" s="83"/>
      <c r="T26" s="241"/>
      <c r="U26" s="241"/>
      <c r="V26" s="241"/>
      <c r="W26" s="241"/>
      <c r="X26" s="82"/>
      <c r="Y26" s="83"/>
    </row>
    <row r="27" spans="1:28" s="81" customFormat="1" ht="27.95" customHeight="1">
      <c r="A27" s="84"/>
      <c r="B27" s="82"/>
      <c r="C27" s="130" t="str">
        <f>VLOOKUP(B26,LISTA!$A$1:$G$249,3,0)</f>
        <v>-</v>
      </c>
      <c r="D27" s="83"/>
      <c r="E27" s="241"/>
      <c r="F27" s="241"/>
      <c r="G27" s="82"/>
      <c r="I27" s="83"/>
      <c r="J27" s="256"/>
      <c r="K27" s="256"/>
      <c r="L27" s="82"/>
      <c r="M27" s="83"/>
      <c r="N27" s="83"/>
      <c r="O27" s="241"/>
      <c r="P27" s="241"/>
      <c r="Q27" s="82"/>
      <c r="R27" s="83"/>
      <c r="S27" s="83"/>
      <c r="T27" s="241"/>
      <c r="U27" s="241"/>
      <c r="V27" s="241"/>
      <c r="W27" s="241"/>
      <c r="X27" s="82"/>
      <c r="Y27" s="83"/>
    </row>
    <row r="28" spans="1:28" s="81" customFormat="1" ht="27.95" customHeight="1">
      <c r="A28" s="261"/>
      <c r="B28" s="82"/>
      <c r="C28" s="86"/>
      <c r="D28" s="242" t="s">
        <v>0</v>
      </c>
      <c r="E28" s="242"/>
      <c r="F28" s="87"/>
      <c r="G28" s="132">
        <f>IF(AND(D2=1,D6=0),IF(D2=1,B26,B30),IF(D2=0,B30,$A$4))</f>
        <v>0</v>
      </c>
      <c r="H28" s="130" t="str">
        <f>IF(AND(D26=1,D30=0),IF(D26=1,C26,C30),IF(D26=0,C30,$A$4))</f>
        <v>GRZEŚKIEWICZ KACPER</v>
      </c>
      <c r="I28" s="80">
        <v>1</v>
      </c>
      <c r="L28" s="82"/>
      <c r="M28" s="83"/>
      <c r="N28" s="83"/>
      <c r="O28" s="241"/>
      <c r="P28" s="241"/>
      <c r="Q28" s="262" t="s">
        <v>1</v>
      </c>
      <c r="R28" s="262"/>
      <c r="S28" s="262"/>
      <c r="T28" s="241"/>
      <c r="U28" s="241"/>
      <c r="V28" s="241"/>
      <c r="W28" s="241"/>
      <c r="X28" s="82"/>
      <c r="Y28" s="83"/>
    </row>
    <row r="29" spans="1:28" s="81" customFormat="1" ht="27.95" customHeight="1">
      <c r="A29" s="261"/>
      <c r="B29" s="82"/>
      <c r="C29" s="86"/>
      <c r="D29" s="83"/>
      <c r="E29" s="256"/>
      <c r="F29" s="256"/>
      <c r="G29" s="82"/>
      <c r="H29" s="130" t="str">
        <f>IF(AND(D26=1,D30=0),IF(D26=1,C27,C31),IF(D26=0,C31,$A$4))</f>
        <v>KLUB SPORTÓW I SZTUK WALK W TURKU</v>
      </c>
      <c r="I29" s="83"/>
      <c r="L29" s="82"/>
      <c r="M29" s="83"/>
      <c r="N29" s="83"/>
      <c r="O29" s="241"/>
      <c r="P29" s="241"/>
      <c r="Q29" s="98"/>
      <c r="R29" s="99" t="s">
        <v>9</v>
      </c>
      <c r="S29" s="100">
        <v>49</v>
      </c>
      <c r="T29" s="241"/>
      <c r="U29" s="241"/>
      <c r="V29" s="241"/>
      <c r="W29" s="241"/>
      <c r="X29" s="82"/>
      <c r="Y29" s="83"/>
    </row>
    <row r="30" spans="1:28" s="81" customFormat="1" ht="27.95" customHeight="1">
      <c r="A30" s="78"/>
      <c r="B30" s="79">
        <v>129</v>
      </c>
      <c r="C30" s="130" t="str">
        <f>VLOOKUP(B30,LISTA!$A$1:$G$249,2,0)</f>
        <v>GRZEŚKIEWICZ KACPER</v>
      </c>
      <c r="D30" s="80">
        <v>1</v>
      </c>
      <c r="G30" s="82"/>
      <c r="I30" s="83"/>
      <c r="L30" s="82"/>
      <c r="M30" s="83"/>
      <c r="N30" s="83"/>
      <c r="Q30" s="133">
        <f>IF(AND(N8=0,N24=1),IF(N8=0,L8,L24),IF(N8=1,L24,$A$4))</f>
        <v>0</v>
      </c>
      <c r="R30" s="130">
        <f>IF(AND(N8=0,N24=1),IF(N8=0,M8,M24),IF(N8=1,M24,$A$4))</f>
        <v>0</v>
      </c>
      <c r="S30" s="101"/>
      <c r="T30" s="241"/>
      <c r="U30" s="241"/>
      <c r="V30" s="241"/>
      <c r="W30" s="241"/>
      <c r="X30" s="82"/>
      <c r="Y30" s="83"/>
    </row>
    <row r="31" spans="1:28" s="81" customFormat="1" ht="27.95" customHeight="1">
      <c r="A31" s="84"/>
      <c r="B31" s="82"/>
      <c r="C31" s="130" t="str">
        <f>VLOOKUP(B30,LISTA!$A$1:$G$249,3,0)</f>
        <v>KLUB SPORTÓW I SZTUK WALK W TURKU</v>
      </c>
      <c r="D31" s="83"/>
      <c r="G31" s="82"/>
      <c r="I31" s="83"/>
      <c r="L31" s="82"/>
      <c r="M31" s="84"/>
      <c r="N31" s="83"/>
      <c r="Q31" s="98"/>
      <c r="R31" s="130">
        <f>IF(AND(N8=0,N24=1),IF(N8=0,M9,M25),IF(N8=1,M25,$A$4))</f>
        <v>0</v>
      </c>
      <c r="S31" s="102"/>
      <c r="T31" s="241"/>
      <c r="U31" s="241"/>
      <c r="V31" s="241"/>
      <c r="W31" s="241"/>
      <c r="X31" s="103"/>
      <c r="Y31" s="104"/>
    </row>
    <row r="32" spans="1:28" s="81" customFormat="1" ht="27.95" customHeight="1">
      <c r="A32" s="85"/>
      <c r="B32" s="82"/>
      <c r="C32" s="86"/>
      <c r="D32" s="83"/>
      <c r="G32" s="82"/>
      <c r="I32" s="83"/>
      <c r="L32" s="82"/>
      <c r="M32" s="85"/>
      <c r="N32" s="83"/>
      <c r="Q32" s="98"/>
      <c r="R32" s="84"/>
      <c r="S32" s="102"/>
      <c r="T32" s="105" t="s">
        <v>9</v>
      </c>
      <c r="U32" s="105"/>
      <c r="V32" s="105"/>
      <c r="W32" s="106">
        <v>59</v>
      </c>
      <c r="X32" s="134">
        <f>IF(AND(S16=1,S48=0),IF(S16=1,Q16,Q48),IF(S16=0,Q48,$A$4))</f>
        <v>0</v>
      </c>
      <c r="Y32" s="135">
        <f>IF(AND(S16=1,S48=0),IF(S16=1,R16,R48),IF(S16=0,R48,$A$4))</f>
        <v>0</v>
      </c>
      <c r="Z32" s="263"/>
      <c r="AA32" s="264"/>
      <c r="AB32" s="264"/>
    </row>
    <row r="33" spans="1:28" s="81" customFormat="1" ht="27.95" customHeight="1">
      <c r="A33" s="85"/>
      <c r="B33" s="82"/>
      <c r="C33" s="86"/>
      <c r="D33" s="83"/>
      <c r="G33" s="82"/>
      <c r="I33" s="83"/>
      <c r="L33" s="82"/>
      <c r="M33" s="85"/>
      <c r="N33" s="83"/>
      <c r="Q33" s="140"/>
      <c r="R33" s="83"/>
      <c r="S33" s="102"/>
      <c r="T33" s="256"/>
      <c r="U33" s="256"/>
      <c r="V33" s="256"/>
      <c r="W33" s="256"/>
      <c r="X33" s="107"/>
      <c r="Y33" s="135">
        <f>IF(AND(S16=1,S48=0),IF(S16=1,R17,R49),IF(S16=0,R49,$A$4))</f>
        <v>0</v>
      </c>
      <c r="Z33" s="263"/>
      <c r="AA33" s="264"/>
      <c r="AB33" s="264"/>
    </row>
    <row r="34" spans="1:28" s="81" customFormat="1" ht="27.95" customHeight="1">
      <c r="A34" s="78"/>
      <c r="B34" s="79">
        <v>41</v>
      </c>
      <c r="C34" s="130" t="str">
        <f>VLOOKUP(B34,LISTA!$A$1:$G$249,2,0)</f>
        <v>NAPOROWSKI DANIEL</v>
      </c>
      <c r="D34" s="80">
        <v>1</v>
      </c>
      <c r="G34" s="82"/>
      <c r="I34" s="83"/>
      <c r="L34" s="82"/>
      <c r="M34" s="83"/>
      <c r="N34" s="83"/>
      <c r="Q34" s="133">
        <f>IF(AND(N40=0,N56=1),IF(N40=0,L40,L56),IF(N40=1,L56,$A$4))</f>
        <v>0</v>
      </c>
      <c r="R34" s="130">
        <f>IF(AND(N40=0,N56=1),IF(N40=0,M40,M56),IF(N40=1,M56,$A$4))</f>
        <v>0</v>
      </c>
      <c r="S34" s="101"/>
      <c r="T34" s="256"/>
      <c r="U34" s="256"/>
      <c r="V34" s="256"/>
      <c r="W34" s="256"/>
      <c r="X34" s="108"/>
      <c r="Y34" s="109"/>
    </row>
    <row r="35" spans="1:28" s="81" customFormat="1" ht="27.95" customHeight="1">
      <c r="A35" s="84"/>
      <c r="B35" s="82"/>
      <c r="C35" s="130" t="str">
        <f>VLOOKUP(B34,LISTA!$A$1:$G$249,3,0)</f>
        <v>KIELECKI KLUB KARATE KYOKUSHIN KORONEA</v>
      </c>
      <c r="D35" s="83"/>
      <c r="E35" s="241"/>
      <c r="F35" s="241"/>
      <c r="G35" s="82"/>
      <c r="I35" s="83"/>
      <c r="L35" s="82"/>
      <c r="M35" s="83"/>
      <c r="N35" s="83"/>
      <c r="O35" s="256"/>
      <c r="P35" s="256"/>
      <c r="Q35" s="98"/>
      <c r="R35" s="130">
        <f>IF(AND(N40=0,N56=1),IF(N40=0,M41,M57),IF(N40=1,M57,$A$4))</f>
        <v>0</v>
      </c>
      <c r="S35" s="102"/>
      <c r="T35" s="256"/>
      <c r="U35" s="256"/>
      <c r="V35" s="256"/>
      <c r="W35" s="256"/>
      <c r="X35" s="82"/>
      <c r="Y35" s="83"/>
    </row>
    <row r="36" spans="1:28" s="81" customFormat="1" ht="27.95" customHeight="1">
      <c r="A36" s="261"/>
      <c r="B36" s="82"/>
      <c r="C36" s="86"/>
      <c r="D36" s="242" t="s">
        <v>0</v>
      </c>
      <c r="E36" s="242"/>
      <c r="F36" s="87"/>
      <c r="G36" s="132">
        <f>IF(AND(D2=1,D6=0),IF(D2=1,B34,B38),IF(D2=0,B38,$A$4))</f>
        <v>41</v>
      </c>
      <c r="H36" s="130" t="str">
        <f>IF(AND(D34=1,D38=0),IF(D34=1,C34,C38),IF(D34=0,C38,$A$4))</f>
        <v>NAPOROWSKI DANIEL</v>
      </c>
      <c r="I36" s="80">
        <v>1</v>
      </c>
      <c r="L36" s="82"/>
      <c r="M36" s="83"/>
      <c r="N36" s="83"/>
      <c r="O36" s="256"/>
      <c r="P36" s="256"/>
      <c r="Q36" s="110"/>
      <c r="R36" s="111"/>
      <c r="S36" s="112"/>
      <c r="T36" s="256"/>
      <c r="U36" s="256"/>
      <c r="V36" s="256"/>
      <c r="W36" s="256"/>
      <c r="X36" s="82"/>
      <c r="Y36" s="83"/>
    </row>
    <row r="37" spans="1:28" s="81" customFormat="1" ht="27.95" customHeight="1">
      <c r="A37" s="261"/>
      <c r="B37" s="82"/>
      <c r="C37" s="86"/>
      <c r="D37" s="83"/>
      <c r="E37" s="256"/>
      <c r="F37" s="256"/>
      <c r="G37" s="82"/>
      <c r="H37" s="130" t="str">
        <f>IF(AND(D34=1,D38=0),IF(D34=1,C35,C39),IF(D34=0,C39,$A$4))</f>
        <v>KIELECKI KLUB KARATE KYOKUSHIN KORONEA</v>
      </c>
      <c r="I37" s="83"/>
      <c r="J37" s="241"/>
      <c r="K37" s="241"/>
      <c r="L37" s="82"/>
      <c r="M37" s="83"/>
      <c r="N37" s="83"/>
      <c r="O37" s="256"/>
      <c r="P37" s="256"/>
      <c r="Q37" s="82"/>
      <c r="R37" s="83"/>
      <c r="S37" s="83"/>
      <c r="T37" s="256"/>
      <c r="U37" s="256"/>
      <c r="V37" s="256"/>
      <c r="W37" s="256"/>
      <c r="X37" s="82"/>
      <c r="Y37" s="83"/>
    </row>
    <row r="38" spans="1:28" s="81" customFormat="1" ht="27.95" customHeight="1">
      <c r="A38" s="78"/>
      <c r="B38" s="79"/>
      <c r="C38" s="130" t="str">
        <f>VLOOKUP(B38,LISTA!$A$1:$G$249,2,0)</f>
        <v>-</v>
      </c>
      <c r="D38" s="80">
        <v>0</v>
      </c>
      <c r="G38" s="82"/>
      <c r="I38" s="83"/>
      <c r="J38" s="241"/>
      <c r="K38" s="241"/>
      <c r="L38" s="82"/>
      <c r="M38" s="83"/>
      <c r="N38" s="83"/>
      <c r="O38" s="256"/>
      <c r="P38" s="256"/>
      <c r="Q38" s="82"/>
      <c r="R38" s="83"/>
      <c r="S38" s="83"/>
      <c r="T38" s="256"/>
      <c r="U38" s="256"/>
      <c r="V38" s="256"/>
      <c r="W38" s="256"/>
      <c r="X38" s="82"/>
      <c r="Y38" s="83"/>
    </row>
    <row r="39" spans="1:28" s="81" customFormat="1" ht="27.95" customHeight="1">
      <c r="A39" s="84"/>
      <c r="B39" s="82"/>
      <c r="C39" s="130" t="str">
        <f>VLOOKUP(B38,LISTA!$A$1:$G$249,3,0)</f>
        <v>-</v>
      </c>
      <c r="D39" s="83"/>
      <c r="G39" s="82"/>
      <c r="H39" s="84"/>
      <c r="I39" s="83"/>
      <c r="J39" s="241"/>
      <c r="K39" s="241"/>
      <c r="L39" s="82"/>
      <c r="M39" s="83"/>
      <c r="N39" s="83"/>
      <c r="O39" s="256"/>
      <c r="P39" s="256"/>
      <c r="Q39" s="82"/>
      <c r="R39" s="83"/>
      <c r="S39" s="83"/>
      <c r="T39" s="256"/>
      <c r="U39" s="256"/>
      <c r="V39" s="256"/>
      <c r="W39" s="256"/>
      <c r="X39" s="82"/>
      <c r="Y39" s="83"/>
    </row>
    <row r="40" spans="1:28" s="81" customFormat="1" ht="27.95" customHeight="1">
      <c r="A40" s="85"/>
      <c r="B40" s="82"/>
      <c r="C40" s="86"/>
      <c r="D40" s="83"/>
      <c r="G40" s="82"/>
      <c r="H40" s="85"/>
      <c r="I40" s="242" t="s">
        <v>0</v>
      </c>
      <c r="J40" s="242"/>
      <c r="K40" s="87"/>
      <c r="L40" s="132">
        <f>IF(AND(I20=1,I28=0),IF(I20=1,G36,G44),IF(I20=0,G44,$A$4))</f>
        <v>0</v>
      </c>
      <c r="M40" s="130" t="str">
        <f>IF(AND(I36=1,I44=0),IF(I36=1,H36,H44),IF(I36=0,H44,$A$4))</f>
        <v>NAPOROWSKI DANIEL</v>
      </c>
      <c r="N40" s="80" t="s">
        <v>22</v>
      </c>
      <c r="Q40" s="82"/>
      <c r="R40" s="83"/>
      <c r="S40" s="83"/>
      <c r="T40" s="256"/>
      <c r="U40" s="256"/>
      <c r="V40" s="256"/>
      <c r="W40" s="256"/>
      <c r="X40" s="82"/>
      <c r="Y40" s="83"/>
    </row>
    <row r="41" spans="1:28" s="81" customFormat="1" ht="27.95" customHeight="1">
      <c r="A41" s="85"/>
      <c r="B41" s="82"/>
      <c r="C41" s="86"/>
      <c r="D41" s="83"/>
      <c r="G41" s="82"/>
      <c r="H41" s="85"/>
      <c r="I41" s="83"/>
      <c r="J41" s="256"/>
      <c r="K41" s="256"/>
      <c r="L41" s="82"/>
      <c r="M41" s="130" t="str">
        <f>IF(AND(I36=1,I44=0),IF(I36=1,H37,H45),IF(I36=0,H45,$A$4))</f>
        <v>KIELECKI KLUB KARATE KYOKUSHIN KORONEA</v>
      </c>
      <c r="N41" s="83"/>
      <c r="O41" s="241"/>
      <c r="P41" s="241"/>
      <c r="Q41" s="82"/>
      <c r="R41" s="83"/>
      <c r="S41" s="83"/>
      <c r="T41" s="256"/>
      <c r="U41" s="256"/>
      <c r="V41" s="256"/>
      <c r="W41" s="256"/>
      <c r="X41" s="82"/>
      <c r="Y41" s="83"/>
    </row>
    <row r="42" spans="1:28" s="81" customFormat="1" ht="27.95" customHeight="1">
      <c r="A42" s="78"/>
      <c r="B42" s="79"/>
      <c r="C42" s="130" t="str">
        <f>VLOOKUP(B42,LISTA!$A$1:$G$249,2,0)</f>
        <v>-</v>
      </c>
      <c r="D42" s="80" t="s">
        <v>22</v>
      </c>
      <c r="G42" s="82"/>
      <c r="I42" s="83"/>
      <c r="J42" s="256"/>
      <c r="K42" s="256"/>
      <c r="L42" s="82"/>
      <c r="M42" s="83"/>
      <c r="N42" s="83"/>
      <c r="O42" s="241"/>
      <c r="P42" s="241"/>
      <c r="Q42" s="82"/>
      <c r="R42" s="83"/>
      <c r="S42" s="83"/>
      <c r="T42" s="256"/>
      <c r="U42" s="256"/>
      <c r="V42" s="256"/>
      <c r="W42" s="256"/>
      <c r="X42" s="82"/>
      <c r="Y42" s="83"/>
    </row>
    <row r="43" spans="1:28" s="81" customFormat="1" ht="27.95" customHeight="1">
      <c r="A43" s="84"/>
      <c r="B43" s="82"/>
      <c r="C43" s="130" t="str">
        <f>VLOOKUP(B42,LISTA!$A$1:$G$249,3,0)</f>
        <v>-</v>
      </c>
      <c r="D43" s="83"/>
      <c r="E43" s="241"/>
      <c r="F43" s="241"/>
      <c r="G43" s="82"/>
      <c r="I43" s="83"/>
      <c r="J43" s="256"/>
      <c r="K43" s="256"/>
      <c r="L43" s="82"/>
      <c r="M43" s="83"/>
      <c r="N43" s="83"/>
      <c r="O43" s="241"/>
      <c r="P43" s="241"/>
      <c r="Q43" s="82"/>
      <c r="R43" s="83"/>
      <c r="S43" s="83"/>
      <c r="T43" s="256"/>
      <c r="U43" s="256"/>
      <c r="V43" s="256"/>
      <c r="W43" s="256"/>
      <c r="X43" s="82"/>
      <c r="Y43" s="83"/>
    </row>
    <row r="44" spans="1:28" s="81" customFormat="1" ht="27.95" customHeight="1">
      <c r="A44" s="261"/>
      <c r="B44" s="82"/>
      <c r="C44" s="86"/>
      <c r="D44" s="242" t="s">
        <v>0</v>
      </c>
      <c r="E44" s="242"/>
      <c r="F44" s="87"/>
      <c r="G44" s="132">
        <f>IF(AND(D2=1,D6=0),IF(D2=1,B42,B46),IF(D2=0,B46,$A$4))</f>
        <v>0</v>
      </c>
      <c r="H44" s="130">
        <f>IF(AND(D42=1,D46=0),IF(D42=1,C42,C46),IF(D42=0,C46,$A$4))</f>
        <v>0</v>
      </c>
      <c r="I44" s="80">
        <v>0</v>
      </c>
      <c r="L44" s="82"/>
      <c r="M44" s="83"/>
      <c r="N44" s="83"/>
      <c r="O44" s="241"/>
      <c r="P44" s="241"/>
      <c r="Q44" s="82"/>
      <c r="R44" s="83"/>
      <c r="S44" s="83"/>
      <c r="T44" s="256"/>
      <c r="U44" s="256"/>
      <c r="V44" s="256"/>
      <c r="W44" s="256"/>
      <c r="X44" s="82"/>
      <c r="Y44" s="83"/>
    </row>
    <row r="45" spans="1:28" s="81" customFormat="1" ht="27.95" customHeight="1">
      <c r="A45" s="261"/>
      <c r="B45" s="82"/>
      <c r="C45" s="86"/>
      <c r="D45" s="83"/>
      <c r="E45" s="256"/>
      <c r="F45" s="256"/>
      <c r="G45" s="82"/>
      <c r="H45" s="130">
        <f>IF(AND(D42=1,D46=0),IF(D42=1,C43,C47),IF(D42=0,C47,$A$4))</f>
        <v>0</v>
      </c>
      <c r="I45" s="83"/>
      <c r="L45" s="82"/>
      <c r="M45" s="83"/>
      <c r="N45" s="83"/>
      <c r="O45" s="241"/>
      <c r="P45" s="241"/>
      <c r="Q45" s="82"/>
      <c r="R45" s="83"/>
      <c r="S45" s="83"/>
      <c r="T45" s="256"/>
      <c r="U45" s="256"/>
      <c r="V45" s="256"/>
      <c r="W45" s="256"/>
      <c r="X45" s="82"/>
      <c r="Y45" s="83"/>
    </row>
    <row r="46" spans="1:28" s="81" customFormat="1" ht="27.95" customHeight="1">
      <c r="A46" s="78"/>
      <c r="B46" s="79"/>
      <c r="C46" s="130" t="str">
        <f>VLOOKUP(B46,LISTA!$A$1:$G$249,2,0)</f>
        <v>-</v>
      </c>
      <c r="D46" s="80" t="s">
        <v>22</v>
      </c>
      <c r="G46" s="82"/>
      <c r="I46" s="83"/>
      <c r="L46" s="82"/>
      <c r="M46" s="83"/>
      <c r="N46" s="83"/>
      <c r="O46" s="241"/>
      <c r="P46" s="241"/>
      <c r="Q46" s="82"/>
      <c r="R46" s="83"/>
      <c r="S46" s="83"/>
      <c r="T46" s="256"/>
      <c r="U46" s="256"/>
      <c r="V46" s="256"/>
      <c r="W46" s="256"/>
      <c r="X46" s="82"/>
      <c r="Y46" s="83"/>
    </row>
    <row r="47" spans="1:28" s="81" customFormat="1" ht="27.95" customHeight="1">
      <c r="A47" s="84"/>
      <c r="B47" s="82"/>
      <c r="C47" s="130" t="str">
        <f>VLOOKUP(B46,LISTA!$A$1:$G$249,3,0)</f>
        <v>-</v>
      </c>
      <c r="D47" s="83"/>
      <c r="G47" s="82"/>
      <c r="I47" s="83"/>
      <c r="L47" s="82"/>
      <c r="N47" s="83"/>
      <c r="O47" s="241"/>
      <c r="P47" s="241"/>
      <c r="Q47" s="82"/>
      <c r="R47" s="83"/>
      <c r="S47" s="83"/>
      <c r="T47" s="256"/>
      <c r="U47" s="256"/>
      <c r="V47" s="256"/>
      <c r="W47" s="256"/>
      <c r="X47" s="82"/>
      <c r="Y47" s="83"/>
    </row>
    <row r="48" spans="1:28" s="81" customFormat="1" ht="27.95" customHeight="1">
      <c r="A48" s="85"/>
      <c r="B48" s="82"/>
      <c r="C48" s="86"/>
      <c r="D48" s="83"/>
      <c r="G48" s="82"/>
      <c r="I48" s="83"/>
      <c r="L48" s="82"/>
      <c r="N48" s="242" t="s">
        <v>0</v>
      </c>
      <c r="O48" s="242"/>
      <c r="P48" s="87">
        <v>40</v>
      </c>
      <c r="Q48" s="132">
        <f>IF(AND(N40=1,N56=0),IF(N40=1,L40,L56),IF(N40=0,L56,$A$4))</f>
        <v>0</v>
      </c>
      <c r="R48" s="130">
        <f>IF(AND(N40=1,N56=0),IF(N40=1,M40,M56),IF(N40=0,M56,$A$4))</f>
        <v>0</v>
      </c>
      <c r="S48" s="80"/>
      <c r="X48" s="265"/>
      <c r="Y48" s="265"/>
      <c r="Z48" s="265"/>
    </row>
    <row r="49" spans="1:27" s="81" customFormat="1" ht="27.95" customHeight="1">
      <c r="A49" s="85"/>
      <c r="B49" s="82"/>
      <c r="C49" s="86"/>
      <c r="D49" s="83"/>
      <c r="G49" s="82"/>
      <c r="I49" s="83"/>
      <c r="L49" s="82"/>
      <c r="N49" s="83"/>
      <c r="O49" s="256"/>
      <c r="P49" s="256"/>
      <c r="Q49" s="82"/>
      <c r="R49" s="130">
        <f>IF(AND(N40=1,N56=0),IF(N40=1,M41,M57),IF(N40=0,M57,$A$4))</f>
        <v>0</v>
      </c>
      <c r="S49" s="83"/>
      <c r="W49" s="113"/>
      <c r="X49" s="114"/>
      <c r="Y49" s="115"/>
      <c r="Z49" s="115" t="s">
        <v>10</v>
      </c>
      <c r="AA49" s="83"/>
    </row>
    <row r="50" spans="1:27" s="81" customFormat="1" ht="27.95" customHeight="1">
      <c r="A50" s="78"/>
      <c r="B50" s="79"/>
      <c r="C50" s="130" t="str">
        <f>VLOOKUP(B50,LISTA!$A$1:$G$249,2,0)</f>
        <v>-</v>
      </c>
      <c r="D50" s="80" t="s">
        <v>22</v>
      </c>
      <c r="G50" s="82"/>
      <c r="I50" s="83"/>
      <c r="L50" s="82"/>
      <c r="M50" s="83"/>
      <c r="N50" s="83"/>
      <c r="O50" s="256"/>
      <c r="P50" s="256"/>
      <c r="Q50" s="82"/>
      <c r="R50" s="83"/>
      <c r="S50" s="83"/>
      <c r="W50" s="266" t="s">
        <v>2</v>
      </c>
      <c r="X50" s="113">
        <f>X32</f>
        <v>0</v>
      </c>
      <c r="Y50" s="113">
        <f>Y32</f>
        <v>0</v>
      </c>
      <c r="Z50" s="113">
        <v>4</v>
      </c>
      <c r="AA50" s="83"/>
    </row>
    <row r="51" spans="1:27" s="81" customFormat="1" ht="27.95" customHeight="1">
      <c r="A51" s="84"/>
      <c r="B51" s="82"/>
      <c r="C51" s="130" t="str">
        <f>VLOOKUP(B50,LISTA!$A$1:$G$249,3,0)</f>
        <v>-</v>
      </c>
      <c r="D51" s="83"/>
      <c r="E51" s="241"/>
      <c r="F51" s="241"/>
      <c r="G51" s="82"/>
      <c r="H51" s="139"/>
      <c r="I51" s="83"/>
      <c r="L51" s="82"/>
      <c r="M51" s="83"/>
      <c r="N51" s="83"/>
      <c r="O51" s="256"/>
      <c r="P51" s="256"/>
      <c r="Q51" s="82"/>
      <c r="R51" s="83"/>
      <c r="S51" s="83"/>
      <c r="W51" s="266"/>
      <c r="X51" s="113"/>
      <c r="Y51" s="113">
        <f>Y33</f>
        <v>0</v>
      </c>
      <c r="Z51" s="113"/>
      <c r="AA51" s="83"/>
    </row>
    <row r="52" spans="1:27" s="81" customFormat="1" ht="27.95" customHeight="1">
      <c r="A52" s="261"/>
      <c r="B52" s="82"/>
      <c r="C52" s="86"/>
      <c r="D52" s="242" t="s">
        <v>0</v>
      </c>
      <c r="E52" s="242"/>
      <c r="F52" s="87"/>
      <c r="G52" s="132">
        <f>IF(AND(D2=1,D6=0),IF(D2=1,B50,B54),IF(D2=0,B54,$A$4))</f>
        <v>0</v>
      </c>
      <c r="H52" s="130">
        <f>IF(AND(D50=1,D54=0),IF(D50=1,C50,C54),IF(D50=0,C54,$A$4))</f>
        <v>0</v>
      </c>
      <c r="I52" s="80">
        <v>0</v>
      </c>
      <c r="L52" s="82"/>
      <c r="M52" s="83"/>
      <c r="N52" s="83"/>
      <c r="O52" s="256"/>
      <c r="P52" s="256"/>
      <c r="Q52" s="82"/>
      <c r="R52" s="83"/>
      <c r="S52" s="83"/>
      <c r="W52" s="266" t="s">
        <v>3</v>
      </c>
      <c r="X52" s="116">
        <f>IF(S16=0,Q16,Q48)</f>
        <v>0</v>
      </c>
      <c r="Y52" s="116">
        <f>IF(S16=0,R16,R48)</f>
        <v>0</v>
      </c>
      <c r="Z52" s="113">
        <v>3</v>
      </c>
      <c r="AA52" s="83"/>
    </row>
    <row r="53" spans="1:27" s="81" customFormat="1" ht="27.95" customHeight="1">
      <c r="A53" s="261"/>
      <c r="B53" s="82"/>
      <c r="C53" s="86"/>
      <c r="D53" s="83"/>
      <c r="E53" s="256"/>
      <c r="F53" s="256"/>
      <c r="G53" s="82"/>
      <c r="H53" s="130">
        <f>IF(AND(D50=1,D54=0),IF(D50=1,C51,C55),IF(D50=0,C55,$A$4))</f>
        <v>0</v>
      </c>
      <c r="I53" s="83"/>
      <c r="J53" s="241"/>
      <c r="K53" s="241"/>
      <c r="L53" s="82"/>
      <c r="M53" s="83"/>
      <c r="N53" s="83"/>
      <c r="O53" s="256"/>
      <c r="P53" s="256"/>
      <c r="Q53" s="82"/>
      <c r="R53" s="83"/>
      <c r="S53" s="83"/>
      <c r="W53" s="266"/>
      <c r="X53" s="113"/>
      <c r="Y53" s="116">
        <f>IF(S16=0,R17,R49)</f>
        <v>0</v>
      </c>
      <c r="Z53" s="113"/>
      <c r="AA53" s="83"/>
    </row>
    <row r="54" spans="1:27" s="81" customFormat="1" ht="27.95" customHeight="1">
      <c r="A54" s="78"/>
      <c r="B54" s="79"/>
      <c r="C54" s="130" t="str">
        <f>VLOOKUP(B54,LISTA!$A$1:$G$249,2,0)</f>
        <v>-</v>
      </c>
      <c r="D54" s="80" t="s">
        <v>22</v>
      </c>
      <c r="G54" s="82"/>
      <c r="I54" s="83"/>
      <c r="J54" s="241"/>
      <c r="K54" s="241"/>
      <c r="L54" s="82"/>
      <c r="M54" s="83"/>
      <c r="N54" s="83"/>
      <c r="O54" s="256"/>
      <c r="P54" s="256"/>
      <c r="Q54" s="82"/>
      <c r="R54" s="83"/>
      <c r="S54" s="83"/>
      <c r="W54" s="266" t="s">
        <v>4</v>
      </c>
      <c r="X54" s="116">
        <f>IF(S30=1,Q30,Q34)</f>
        <v>0</v>
      </c>
      <c r="Y54" s="116">
        <f>IF(S30=1,R30,R34)</f>
        <v>0</v>
      </c>
      <c r="Z54" s="113">
        <v>2</v>
      </c>
      <c r="AA54" s="83"/>
    </row>
    <row r="55" spans="1:27" s="81" customFormat="1" ht="27.95" customHeight="1">
      <c r="A55" s="84"/>
      <c r="B55" s="82"/>
      <c r="C55" s="130" t="str">
        <f>VLOOKUP(B54,LISTA!$A$1:$G$249,3,0)</f>
        <v>-</v>
      </c>
      <c r="D55" s="83"/>
      <c r="G55" s="82"/>
      <c r="H55" s="84"/>
      <c r="I55" s="83"/>
      <c r="J55" s="241"/>
      <c r="K55" s="241"/>
      <c r="L55" s="82"/>
      <c r="M55" s="83"/>
      <c r="N55" s="83"/>
      <c r="O55" s="256"/>
      <c r="P55" s="256"/>
      <c r="Q55" s="82"/>
      <c r="R55" s="83"/>
      <c r="S55" s="83"/>
      <c r="W55" s="266"/>
      <c r="X55" s="113"/>
      <c r="Y55" s="116">
        <f>IF(S30=1,R31,R35)</f>
        <v>0</v>
      </c>
      <c r="Z55" s="113"/>
      <c r="AA55" s="83"/>
    </row>
    <row r="56" spans="1:27" s="81" customFormat="1" ht="27.95" customHeight="1">
      <c r="A56" s="85"/>
      <c r="B56" s="82"/>
      <c r="C56" s="86"/>
      <c r="D56" s="83"/>
      <c r="G56" s="82"/>
      <c r="H56" s="85"/>
      <c r="I56" s="242" t="s">
        <v>0</v>
      </c>
      <c r="J56" s="242"/>
      <c r="K56" s="87"/>
      <c r="L56" s="132">
        <f>IF(AND(I20=1,I28=0),IF(I20=1,G52,G60),IF(I20=0,G60,$A$4))</f>
        <v>0</v>
      </c>
      <c r="M56" s="130" t="str">
        <f>IF(AND(I52=1,I60=0),IF(I52=1,H52,H60),IF(I52=0,H60,$A$4))</f>
        <v>BILKOWSKI DOMINIK</v>
      </c>
      <c r="N56" s="80" t="s">
        <v>22</v>
      </c>
      <c r="Q56" s="82"/>
      <c r="R56" s="83"/>
      <c r="S56" s="83"/>
      <c r="W56" s="266" t="s">
        <v>5</v>
      </c>
      <c r="X56" s="116">
        <f>IF(S30=0,Q30,Q34)</f>
        <v>0</v>
      </c>
      <c r="Y56" s="116">
        <f>IF(S30=0,R30,R34)</f>
        <v>0</v>
      </c>
      <c r="Z56" s="113">
        <v>1</v>
      </c>
      <c r="AA56" s="83"/>
    </row>
    <row r="57" spans="1:27" s="81" customFormat="1" ht="27.95" customHeight="1">
      <c r="A57" s="85"/>
      <c r="B57" s="82"/>
      <c r="C57" s="86"/>
      <c r="D57" s="83"/>
      <c r="G57" s="82"/>
      <c r="H57" s="85"/>
      <c r="I57" s="83"/>
      <c r="J57" s="256"/>
      <c r="K57" s="256"/>
      <c r="L57" s="82"/>
      <c r="M57" s="130" t="str">
        <f>IF(AND(I52=1,I60=0),IF(I52=1,H53,H61),IF(I52=0,H61,$A$4))</f>
        <v>KLUB SPORTÓW I SZTUK WALK W TURKU</v>
      </c>
      <c r="N57" s="83"/>
      <c r="Q57" s="82"/>
      <c r="R57" s="83"/>
      <c r="S57" s="83"/>
      <c r="W57" s="266"/>
      <c r="X57" s="113"/>
      <c r="Y57" s="116">
        <f>IF(S30=0,R31,R35)</f>
        <v>0</v>
      </c>
      <c r="Z57" s="117"/>
    </row>
    <row r="58" spans="1:27" s="81" customFormat="1" ht="27.95" customHeight="1">
      <c r="A58" s="78"/>
      <c r="B58" s="79"/>
      <c r="C58" s="130" t="str">
        <f>VLOOKUP(B58,LISTA!$A$1:$G$249,2,0)</f>
        <v>-</v>
      </c>
      <c r="D58" s="80">
        <v>0</v>
      </c>
      <c r="G58" s="82"/>
      <c r="I58" s="83"/>
      <c r="J58" s="256"/>
      <c r="K58" s="256"/>
      <c r="L58" s="82"/>
      <c r="M58" s="83"/>
      <c r="N58" s="83"/>
      <c r="Q58" s="82"/>
      <c r="R58" s="83"/>
      <c r="S58" s="83"/>
      <c r="X58" s="82"/>
      <c r="Y58" s="83"/>
    </row>
    <row r="59" spans="1:27" s="81" customFormat="1" ht="27.95" customHeight="1">
      <c r="A59" s="84"/>
      <c r="B59" s="82"/>
      <c r="C59" s="130" t="str">
        <f>VLOOKUP(B58,LISTA!$A$1:$G$249,3,0)</f>
        <v>-</v>
      </c>
      <c r="D59" s="83"/>
      <c r="E59" s="241"/>
      <c r="F59" s="241"/>
      <c r="G59" s="82"/>
      <c r="I59" s="83"/>
      <c r="J59" s="256"/>
      <c r="K59" s="256"/>
      <c r="L59" s="82"/>
      <c r="M59" s="83"/>
      <c r="N59" s="83"/>
      <c r="Q59" s="82"/>
      <c r="R59" s="83"/>
      <c r="S59" s="83"/>
      <c r="X59" s="82"/>
      <c r="Y59" s="83"/>
    </row>
    <row r="60" spans="1:27" s="81" customFormat="1" ht="27.95" customHeight="1">
      <c r="A60" s="261"/>
      <c r="B60" s="82"/>
      <c r="C60" s="86"/>
      <c r="D60" s="242" t="s">
        <v>0</v>
      </c>
      <c r="E60" s="242"/>
      <c r="F60" s="87"/>
      <c r="G60" s="132">
        <f>IF(AND(D2=1,D6=0),IF(D2=1,B58,B62),IF(D2=0,B62,$A$4))</f>
        <v>0</v>
      </c>
      <c r="H60" s="130" t="str">
        <f>IF(AND(D58=1,D62=0),IF(D58=1,C58,C62),IF(D58=0,C62,$A$4))</f>
        <v>BILKOWSKI DOMINIK</v>
      </c>
      <c r="I60" s="80">
        <v>1</v>
      </c>
      <c r="L60" s="82"/>
      <c r="M60" s="83"/>
      <c r="N60" s="83"/>
      <c r="Q60" s="82"/>
      <c r="R60" s="83"/>
      <c r="S60" s="83"/>
      <c r="X60" s="82"/>
      <c r="Y60" s="83"/>
    </row>
    <row r="61" spans="1:27" s="81" customFormat="1" ht="27.95" customHeight="1">
      <c r="A61" s="261"/>
      <c r="B61" s="82"/>
      <c r="C61" s="86"/>
      <c r="D61" s="83"/>
      <c r="E61" s="256"/>
      <c r="F61" s="256"/>
      <c r="G61" s="82"/>
      <c r="H61" s="130" t="str">
        <f>IF(AND(D58=1,D62=0),IF(D58=1,C59,C63),IF(D58=0,C63,$A$4))</f>
        <v>KLUB SPORTÓW I SZTUK WALK W TURKU</v>
      </c>
      <c r="I61" s="83"/>
      <c r="L61" s="82"/>
      <c r="M61" s="83"/>
      <c r="N61" s="83"/>
      <c r="Q61" s="82"/>
      <c r="R61" s="83"/>
      <c r="S61" s="83"/>
      <c r="X61" s="82"/>
      <c r="Y61" s="83"/>
    </row>
    <row r="62" spans="1:27" s="81" customFormat="1" ht="27.95" customHeight="1">
      <c r="A62" s="78"/>
      <c r="B62" s="79">
        <v>130</v>
      </c>
      <c r="C62" s="130" t="str">
        <f>VLOOKUP(B62,LISTA!$A$1:$G$249,2,0)</f>
        <v>BILKOWSKI DOMINIK</v>
      </c>
      <c r="D62" s="80">
        <v>1</v>
      </c>
      <c r="G62" s="82"/>
      <c r="H62" s="139"/>
      <c r="I62" s="83"/>
      <c r="L62" s="82"/>
      <c r="M62" s="83"/>
      <c r="N62" s="83"/>
      <c r="Q62" s="82"/>
      <c r="R62" s="83"/>
      <c r="S62" s="83"/>
      <c r="X62" s="82"/>
      <c r="Y62" s="83"/>
    </row>
    <row r="63" spans="1:27" s="81" customFormat="1" ht="27.95" customHeight="1">
      <c r="A63" s="84"/>
      <c r="B63" s="83"/>
      <c r="C63" s="130" t="str">
        <f>VLOOKUP(B62,LISTA!$A$1:$G$249,3,0)</f>
        <v>KLUB SPORTÓW I SZTUK WALK W TURKU</v>
      </c>
      <c r="D63" s="83"/>
      <c r="G63" s="82"/>
      <c r="I63" s="83"/>
      <c r="L63" s="82"/>
      <c r="M63" s="83"/>
      <c r="N63" s="83"/>
      <c r="Q63" s="82"/>
      <c r="R63" s="83"/>
      <c r="S63" s="83"/>
      <c r="X63" s="82"/>
      <c r="Y63" s="83"/>
    </row>
    <row r="64" spans="1:27" s="81" customFormat="1" ht="27.95" customHeight="1">
      <c r="A64" s="85"/>
      <c r="B64" s="83"/>
      <c r="C64" s="86"/>
      <c r="D64" s="83"/>
      <c r="G64" s="82"/>
      <c r="I64" s="83"/>
      <c r="L64" s="82"/>
      <c r="M64" s="83"/>
      <c r="N64" s="83"/>
      <c r="Q64" s="82"/>
      <c r="R64" s="83"/>
      <c r="S64" s="83"/>
      <c r="X64" s="82"/>
      <c r="Y64" s="83"/>
    </row>
    <row r="65" spans="1:26" s="123" customFormat="1" ht="30">
      <c r="A65" s="118"/>
      <c r="B65" s="119"/>
      <c r="C65" s="120"/>
      <c r="D65" s="119"/>
      <c r="E65" s="121"/>
      <c r="F65" s="121"/>
      <c r="G65" s="122"/>
      <c r="H65" s="121"/>
      <c r="I65" s="119"/>
      <c r="J65" s="121"/>
      <c r="K65" s="121"/>
      <c r="L65" s="122"/>
      <c r="M65" s="119"/>
      <c r="N65" s="119"/>
      <c r="O65" s="121"/>
      <c r="P65" s="121"/>
      <c r="Q65" s="122"/>
      <c r="R65" s="119"/>
      <c r="S65" s="119"/>
      <c r="T65" s="121"/>
      <c r="U65" s="121"/>
      <c r="V65" s="121"/>
      <c r="W65" s="121"/>
      <c r="X65" s="122"/>
      <c r="Y65" s="119"/>
      <c r="Z65" s="121"/>
    </row>
  </sheetData>
  <sheetProtection formatCells="0" selectLockedCells="1" selectUnlockedCells="1"/>
  <mergeCells count="69">
    <mergeCell ref="A60:A61"/>
    <mergeCell ref="D60:E60"/>
    <mergeCell ref="E61:F61"/>
    <mergeCell ref="R3:R4"/>
    <mergeCell ref="S3:W4"/>
    <mergeCell ref="W52:W53"/>
    <mergeCell ref="E53:F53"/>
    <mergeCell ref="J53:K55"/>
    <mergeCell ref="W54:W55"/>
    <mergeCell ref="I56:J56"/>
    <mergeCell ref="W56:W57"/>
    <mergeCell ref="J57:K59"/>
    <mergeCell ref="E59:F59"/>
    <mergeCell ref="A44:A45"/>
    <mergeCell ref="D44:E44"/>
    <mergeCell ref="E45:F45"/>
    <mergeCell ref="N48:O48"/>
    <mergeCell ref="X48:Z48"/>
    <mergeCell ref="O49:P55"/>
    <mergeCell ref="W50:W51"/>
    <mergeCell ref="E51:F51"/>
    <mergeCell ref="A52:A53"/>
    <mergeCell ref="D52:E52"/>
    <mergeCell ref="E37:F37"/>
    <mergeCell ref="J37:K39"/>
    <mergeCell ref="I40:J40"/>
    <mergeCell ref="J41:K43"/>
    <mergeCell ref="Z32:AB33"/>
    <mergeCell ref="T33:W47"/>
    <mergeCell ref="E35:F35"/>
    <mergeCell ref="O35:P39"/>
    <mergeCell ref="A36:A37"/>
    <mergeCell ref="D36:E36"/>
    <mergeCell ref="O41:P47"/>
    <mergeCell ref="E43:F43"/>
    <mergeCell ref="T17:W31"/>
    <mergeCell ref="E19:F19"/>
    <mergeCell ref="A20:A21"/>
    <mergeCell ref="D20:E20"/>
    <mergeCell ref="E21:F21"/>
    <mergeCell ref="J21:K23"/>
    <mergeCell ref="I24:J24"/>
    <mergeCell ref="J25:K27"/>
    <mergeCell ref="O25:P29"/>
    <mergeCell ref="E27:F27"/>
    <mergeCell ref="O17:P23"/>
    <mergeCell ref="A28:A29"/>
    <mergeCell ref="D28:E28"/>
    <mergeCell ref="Q28:S28"/>
    <mergeCell ref="E29:F29"/>
    <mergeCell ref="E11:F11"/>
    <mergeCell ref="A12:A13"/>
    <mergeCell ref="D12:E12"/>
    <mergeCell ref="E13:F13"/>
    <mergeCell ref="N16:O16"/>
    <mergeCell ref="I8:J8"/>
    <mergeCell ref="R8:U8"/>
    <mergeCell ref="V8:W8"/>
    <mergeCell ref="J9:K11"/>
    <mergeCell ref="O9:P15"/>
    <mergeCell ref="R10:W11"/>
    <mergeCell ref="B1:H1"/>
    <mergeCell ref="I1:Y1"/>
    <mergeCell ref="E3:F3"/>
    <mergeCell ref="D4:E4"/>
    <mergeCell ref="E5:F5"/>
    <mergeCell ref="J5:K7"/>
    <mergeCell ref="R6:U6"/>
    <mergeCell ref="V6:W6"/>
  </mergeCells>
  <dataValidations count="2">
    <dataValidation type="list" allowBlank="1" sqref="B2">
      <formula1>#REF!</formula1>
    </dataValidation>
    <dataValidation type="list" allowBlank="1" sqref="B34 B30 B26 B22 B18 B14 B10 B6 B62 B58 B54 B50 B46 B42 B38">
      <formula1>#REF!</formula1>
    </dataValidation>
  </dataValidations>
  <printOptions horizontalCentered="1" verticalCentered="1"/>
  <pageMargins left="0.25" right="0.25" top="0.75" bottom="0.75" header="0.3" footer="0.3"/>
  <pageSetup paperSize="180" scale="37" pageOrder="overThenDown" orientation="landscape" horizontalDpi="4294967293" verticalDpi="4294967293"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66"/>
    <pageSetUpPr fitToPage="1"/>
  </sheetPr>
  <dimension ref="A1:AMJ65"/>
  <sheetViews>
    <sheetView zoomScale="30" zoomScaleNormal="30" workbookViewId="0">
      <selection activeCell="H32" sqref="H32"/>
    </sheetView>
  </sheetViews>
  <sheetFormatPr defaultRowHeight="26.25"/>
  <cols>
    <col min="1" max="1" width="2.625" style="124" customWidth="1"/>
    <col min="2" max="2" width="10.875" style="125" customWidth="1"/>
    <col min="3" max="3" width="55.625" style="126" customWidth="1"/>
    <col min="4" max="4" width="6.625" style="125" customWidth="1"/>
    <col min="5" max="5" width="13.875" style="123" customWidth="1"/>
    <col min="6" max="6" width="10.75" style="123" customWidth="1"/>
    <col min="7" max="7" width="12.125" style="127" customWidth="1"/>
    <col min="8" max="8" width="56.375" style="123" customWidth="1"/>
    <col min="9" max="9" width="6.625" style="125" customWidth="1"/>
    <col min="10" max="10" width="13.875" style="123" customWidth="1"/>
    <col min="11" max="11" width="10.75" style="123" customWidth="1"/>
    <col min="12" max="12" width="9.25" style="127" customWidth="1"/>
    <col min="13" max="13" width="55.25" style="125" customWidth="1"/>
    <col min="14" max="14" width="6.625" style="125" customWidth="1"/>
    <col min="15" max="15" width="14" style="123" customWidth="1"/>
    <col min="16" max="16" width="10.75" style="123" customWidth="1"/>
    <col min="17" max="17" width="9.25" style="127" customWidth="1"/>
    <col min="18" max="18" width="56" style="125" customWidth="1"/>
    <col min="19" max="19" width="10.25" style="125" customWidth="1"/>
    <col min="20" max="20" width="10.75" style="123" customWidth="1"/>
    <col min="21" max="21" width="7.25" style="123" customWidth="1"/>
    <col min="22" max="22" width="3.75" style="123" customWidth="1"/>
    <col min="23" max="23" width="18.625" style="123" customWidth="1"/>
    <col min="24" max="24" width="15" style="127" customWidth="1"/>
    <col min="25" max="25" width="56.625" style="125" customWidth="1"/>
    <col min="26" max="26" width="23.625" style="123" customWidth="1"/>
    <col min="27" max="1024" width="10.75" style="123" customWidth="1"/>
    <col min="1025" max="1025" width="9" style="128" customWidth="1"/>
    <col min="1026" max="16384" width="9" style="128"/>
  </cols>
  <sheetData>
    <row r="1" spans="1:25" s="77" customFormat="1" ht="45" customHeight="1">
      <c r="A1" s="76"/>
      <c r="B1" s="240" t="s">
        <v>257</v>
      </c>
      <c r="C1" s="240"/>
      <c r="D1" s="240"/>
      <c r="E1" s="240"/>
      <c r="F1" s="240"/>
      <c r="G1" s="240"/>
      <c r="H1" s="240"/>
      <c r="I1" s="243" t="str">
        <f ca="1">MID(CELL("nazwa_pliku",A1),FIND("]",CELL("nazwa_pliku",A1),1)+1,100)</f>
        <v>ROCZNIK 2005-2006 -43KG DZ</v>
      </c>
      <c r="J1" s="243"/>
      <c r="K1" s="243"/>
      <c r="L1" s="243"/>
      <c r="M1" s="243"/>
      <c r="N1" s="243"/>
      <c r="O1" s="243"/>
      <c r="P1" s="243"/>
      <c r="Q1" s="243"/>
      <c r="R1" s="243"/>
      <c r="S1" s="243"/>
      <c r="T1" s="243"/>
      <c r="U1" s="243"/>
      <c r="V1" s="243"/>
      <c r="W1" s="243"/>
      <c r="X1" s="243"/>
      <c r="Y1" s="243"/>
    </row>
    <row r="2" spans="1:25" s="81" customFormat="1" ht="27.95" customHeight="1">
      <c r="A2" s="78"/>
      <c r="B2" s="79">
        <v>203</v>
      </c>
      <c r="C2" s="130" t="str">
        <f>VLOOKUP(B2,LISTA!A1:G249,2,0)</f>
        <v>GÓRSKA OLGA</v>
      </c>
      <c r="D2" s="80">
        <v>1</v>
      </c>
      <c r="G2" s="82"/>
      <c r="I2" s="83"/>
      <c r="L2" s="82"/>
      <c r="M2" s="83"/>
      <c r="N2" s="83"/>
      <c r="Q2" s="82"/>
      <c r="R2" s="83"/>
      <c r="S2" s="83"/>
      <c r="X2" s="82"/>
      <c r="Y2" s="83"/>
    </row>
    <row r="3" spans="1:25" s="81" customFormat="1" ht="27.95" customHeight="1">
      <c r="A3" s="84"/>
      <c r="B3" s="82"/>
      <c r="C3" s="131" t="str">
        <f>VLOOKUP(B2,LISTA!$A$1:$G$249,3,0)</f>
        <v>BIAŁY LEW DOJO JELENIA GÓRA</v>
      </c>
      <c r="D3" s="83"/>
      <c r="E3" s="241"/>
      <c r="F3" s="241"/>
      <c r="G3" s="82"/>
      <c r="I3" s="83"/>
      <c r="L3" s="82"/>
      <c r="M3" s="83"/>
      <c r="N3" s="83"/>
      <c r="Q3" s="82"/>
      <c r="R3" s="244" t="s">
        <v>260</v>
      </c>
      <c r="S3" s="246" t="s">
        <v>278</v>
      </c>
      <c r="T3" s="246"/>
      <c r="U3" s="246"/>
      <c r="V3" s="246"/>
      <c r="W3" s="247"/>
      <c r="X3" s="82"/>
      <c r="Y3" s="83"/>
    </row>
    <row r="4" spans="1:25" s="81" customFormat="1" ht="27.95" customHeight="1">
      <c r="A4" s="85"/>
      <c r="B4" s="82"/>
      <c r="C4" s="86"/>
      <c r="D4" s="242" t="s">
        <v>0</v>
      </c>
      <c r="E4" s="242"/>
      <c r="F4" s="87"/>
      <c r="G4" s="132">
        <f>IF(AND(D2=1,D6=0),IF(D2=1,B2,B6),IF(D2=0,B6,$A$4))</f>
        <v>203</v>
      </c>
      <c r="H4" s="130" t="str">
        <f>IF(AND(D2=1,D6=0),IF(D2=1,C2,C6),IF(D2=0,C6,$A$4))</f>
        <v>GÓRSKA OLGA</v>
      </c>
      <c r="I4" s="80" t="s">
        <v>22</v>
      </c>
      <c r="L4" s="82"/>
      <c r="M4" s="83"/>
      <c r="N4" s="83"/>
      <c r="Q4" s="82"/>
      <c r="R4" s="245"/>
      <c r="S4" s="248"/>
      <c r="T4" s="248"/>
      <c r="U4" s="248"/>
      <c r="V4" s="248"/>
      <c r="W4" s="249"/>
      <c r="X4" s="82"/>
      <c r="Y4" s="83"/>
    </row>
    <row r="5" spans="1:25" s="81" customFormat="1" ht="27.95" customHeight="1">
      <c r="A5" s="85"/>
      <c r="B5" s="82"/>
      <c r="C5" s="86"/>
      <c r="D5" s="83"/>
      <c r="E5" s="256"/>
      <c r="F5" s="256"/>
      <c r="G5" s="82"/>
      <c r="H5" s="130" t="str">
        <f>IF(AND(D2=1,D6=0),IF(D2=1,C3,C7),IF(D2=0,C7,$A$4))</f>
        <v>BIAŁY LEW DOJO JELENIA GÓRA</v>
      </c>
      <c r="I5" s="83"/>
      <c r="J5" s="241"/>
      <c r="K5" s="241"/>
      <c r="L5" s="82"/>
      <c r="M5" s="83"/>
      <c r="N5" s="83"/>
      <c r="Q5" s="82"/>
      <c r="R5" s="88"/>
      <c r="S5" s="89"/>
      <c r="T5" s="89"/>
      <c r="U5" s="90"/>
      <c r="V5" s="91"/>
      <c r="W5" s="92"/>
      <c r="X5" s="82"/>
      <c r="Y5" s="83"/>
    </row>
    <row r="6" spans="1:25" s="81" customFormat="1" ht="27.95" customHeight="1">
      <c r="A6" s="78"/>
      <c r="B6" s="79">
        <v>0</v>
      </c>
      <c r="C6" s="130" t="str">
        <f>VLOOKUP(B6,LISTA!$A$1:$G$249,2,0)</f>
        <v>-</v>
      </c>
      <c r="D6" s="80">
        <v>0</v>
      </c>
      <c r="G6" s="82"/>
      <c r="I6" s="83"/>
      <c r="J6" s="241"/>
      <c r="K6" s="241"/>
      <c r="L6" s="82"/>
      <c r="M6" s="83"/>
      <c r="N6" s="83"/>
      <c r="Q6" s="82"/>
      <c r="R6" s="257" t="s">
        <v>27</v>
      </c>
      <c r="S6" s="258"/>
      <c r="T6" s="258"/>
      <c r="U6" s="258"/>
      <c r="V6" s="259" t="s">
        <v>255</v>
      </c>
      <c r="W6" s="260"/>
      <c r="X6" s="82"/>
      <c r="Y6" s="83"/>
    </row>
    <row r="7" spans="1:25" s="81" customFormat="1" ht="27.95" customHeight="1">
      <c r="A7" s="84"/>
      <c r="B7" s="82"/>
      <c r="C7" s="131" t="str">
        <f>VLOOKUP(B6,LISTA!$A$1:$G$249,3,0)</f>
        <v>-</v>
      </c>
      <c r="D7" s="83"/>
      <c r="G7" s="82"/>
      <c r="H7" s="84"/>
      <c r="I7" s="83"/>
      <c r="J7" s="241"/>
      <c r="K7" s="241"/>
      <c r="L7" s="82"/>
      <c r="M7" s="83"/>
      <c r="N7" s="83"/>
      <c r="Q7" s="82"/>
      <c r="R7" s="93"/>
      <c r="S7" s="94"/>
      <c r="T7" s="94"/>
      <c r="U7" s="95"/>
      <c r="V7" s="96"/>
      <c r="W7" s="97"/>
      <c r="X7" s="82"/>
      <c r="Y7" s="83"/>
    </row>
    <row r="8" spans="1:25" s="81" customFormat="1" ht="27.95" customHeight="1">
      <c r="A8" s="85"/>
      <c r="B8" s="82"/>
      <c r="C8" s="86"/>
      <c r="D8" s="83"/>
      <c r="G8" s="82"/>
      <c r="H8" s="85"/>
      <c r="I8" s="242" t="s">
        <v>0</v>
      </c>
      <c r="J8" s="242"/>
      <c r="K8" s="87">
        <v>17</v>
      </c>
      <c r="L8" s="132">
        <f>IF(AND(I4=1,I12=0),IF(I4=1,G4,G12),IF(I4=0,G12,$A$4))</f>
        <v>0</v>
      </c>
      <c r="M8" s="130">
        <f>IF(AND(I4=1,I12=0),IF(I4=1,H4,H12),IF(I4=0,H12,$A$4))</f>
        <v>0</v>
      </c>
      <c r="N8" s="80"/>
      <c r="Q8" s="82"/>
      <c r="R8" s="257" t="s">
        <v>24</v>
      </c>
      <c r="S8" s="258"/>
      <c r="T8" s="258"/>
      <c r="U8" s="258"/>
      <c r="V8" s="259" t="s">
        <v>253</v>
      </c>
      <c r="W8" s="260"/>
      <c r="X8" s="82"/>
      <c r="Y8" s="83"/>
    </row>
    <row r="9" spans="1:25" s="81" customFormat="1" ht="27.95" customHeight="1">
      <c r="A9" s="85"/>
      <c r="B9" s="82"/>
      <c r="C9" s="86"/>
      <c r="D9" s="83"/>
      <c r="G9" s="82"/>
      <c r="H9" s="85"/>
      <c r="I9" s="83"/>
      <c r="J9" s="256"/>
      <c r="K9" s="256"/>
      <c r="L9" s="82"/>
      <c r="M9" s="130">
        <f>IF(AND(I4=1,I12=0),IF(I4=1,H5,H13),IF(I4=0,H13,$A$4))</f>
        <v>0</v>
      </c>
      <c r="N9" s="83"/>
      <c r="O9" s="241"/>
      <c r="P9" s="241"/>
      <c r="Q9" s="82"/>
      <c r="R9" s="93"/>
      <c r="S9" s="94"/>
      <c r="T9" s="94"/>
      <c r="U9" s="95"/>
      <c r="V9" s="96"/>
      <c r="W9" s="97"/>
      <c r="X9" s="82"/>
      <c r="Y9" s="83"/>
    </row>
    <row r="10" spans="1:25" s="81" customFormat="1" ht="27.95" customHeight="1">
      <c r="A10" s="78"/>
      <c r="B10" s="79">
        <v>183</v>
      </c>
      <c r="C10" s="130" t="str">
        <f>VLOOKUP(B10,LISTA!$A$1:$G$249,2,0)</f>
        <v>BINKOWKSA ZUZANNA</v>
      </c>
      <c r="D10" s="80" t="s">
        <v>22</v>
      </c>
      <c r="G10" s="82"/>
      <c r="I10" s="83"/>
      <c r="J10" s="256"/>
      <c r="K10" s="256"/>
      <c r="L10" s="82"/>
      <c r="M10" s="83"/>
      <c r="N10" s="83"/>
      <c r="O10" s="241"/>
      <c r="P10" s="241"/>
      <c r="Q10" s="82"/>
      <c r="R10" s="250" t="s">
        <v>259</v>
      </c>
      <c r="S10" s="251"/>
      <c r="T10" s="251"/>
      <c r="U10" s="251"/>
      <c r="V10" s="251"/>
      <c r="W10" s="252"/>
      <c r="X10" s="82"/>
      <c r="Y10" s="83"/>
    </row>
    <row r="11" spans="1:25" s="81" customFormat="1" ht="27.95" customHeight="1">
      <c r="A11" s="84"/>
      <c r="B11" s="82"/>
      <c r="C11" s="131" t="str">
        <f>VLOOKUP(B10,LISTA!$A$1:$G$249,3,0)</f>
        <v>TORUŃSKI KLUB KARATE KYOKUSHIN</v>
      </c>
      <c r="D11" s="83"/>
      <c r="E11" s="241"/>
      <c r="F11" s="241"/>
      <c r="G11" s="82"/>
      <c r="I11" s="83"/>
      <c r="J11" s="256"/>
      <c r="K11" s="256"/>
      <c r="L11" s="82"/>
      <c r="M11" s="83"/>
      <c r="N11" s="83"/>
      <c r="O11" s="241"/>
      <c r="P11" s="241"/>
      <c r="Q11" s="82"/>
      <c r="R11" s="253"/>
      <c r="S11" s="254"/>
      <c r="T11" s="254"/>
      <c r="U11" s="254"/>
      <c r="V11" s="254"/>
      <c r="W11" s="255"/>
      <c r="X11" s="82"/>
      <c r="Y11" s="83"/>
    </row>
    <row r="12" spans="1:25" s="81" customFormat="1" ht="27.95" customHeight="1">
      <c r="A12" s="261"/>
      <c r="B12" s="82"/>
      <c r="C12" s="86"/>
      <c r="D12" s="242" t="s">
        <v>0</v>
      </c>
      <c r="E12" s="242"/>
      <c r="F12" s="87">
        <v>2</v>
      </c>
      <c r="G12" s="132">
        <f>IF(AND(D2=1,D6=0),IF(D2=1,B10,B14),IF(D2=0,B14,$A$4))</f>
        <v>183</v>
      </c>
      <c r="H12" s="130">
        <f>IF(AND(D10=1,D14=0),IF(D10=1,C10,C14),IF(D10=0,C14,$A$4))</f>
        <v>0</v>
      </c>
      <c r="I12" s="80" t="s">
        <v>22</v>
      </c>
      <c r="L12" s="82"/>
      <c r="M12" s="83"/>
      <c r="N12" s="83"/>
      <c r="O12" s="241"/>
      <c r="P12" s="241"/>
      <c r="Q12" s="82"/>
      <c r="R12" s="83"/>
      <c r="S12" s="83"/>
      <c r="X12" s="82"/>
      <c r="Y12" s="83"/>
    </row>
    <row r="13" spans="1:25" s="81" customFormat="1" ht="27.95" customHeight="1">
      <c r="A13" s="261"/>
      <c r="B13" s="82"/>
      <c r="C13" s="86"/>
      <c r="D13" s="83"/>
      <c r="E13" s="256"/>
      <c r="F13" s="256"/>
      <c r="G13" s="82"/>
      <c r="H13" s="130">
        <f>IF(AND(D10=1,D14=0),IF(D10=1,C11,C15),IF(D10=0,C15,$A$4))</f>
        <v>0</v>
      </c>
      <c r="I13" s="83"/>
      <c r="L13" s="82"/>
      <c r="M13" s="83"/>
      <c r="N13" s="83"/>
      <c r="O13" s="241"/>
      <c r="P13" s="241"/>
      <c r="Q13" s="82"/>
      <c r="R13" s="83"/>
      <c r="S13" s="83"/>
      <c r="X13" s="82"/>
      <c r="Y13" s="83"/>
    </row>
    <row r="14" spans="1:25" s="81" customFormat="1" ht="27.95" customHeight="1">
      <c r="A14" s="78"/>
      <c r="B14" s="79">
        <v>57</v>
      </c>
      <c r="C14" s="130" t="str">
        <f>VLOOKUP(B14,LISTA!$A$1:$G$249,2,0)</f>
        <v>ZAJĄC  DARIA</v>
      </c>
      <c r="D14" s="80" t="s">
        <v>22</v>
      </c>
      <c r="G14" s="82"/>
      <c r="I14" s="83"/>
      <c r="L14" s="82"/>
      <c r="M14" s="83"/>
      <c r="N14" s="83"/>
      <c r="O14" s="241"/>
      <c r="P14" s="241"/>
      <c r="Q14" s="82"/>
      <c r="R14" s="83"/>
      <c r="S14" s="83"/>
      <c r="X14" s="82"/>
      <c r="Y14" s="83"/>
    </row>
    <row r="15" spans="1:25" s="81" customFormat="1" ht="27.95" customHeight="1">
      <c r="A15" s="84"/>
      <c r="B15" s="82"/>
      <c r="C15" s="131" t="str">
        <f>VLOOKUP(B14,LISTA!$A$1:$G$249,3,0)</f>
        <v>KOSiR KOBIERZYCE</v>
      </c>
      <c r="D15" s="83"/>
      <c r="G15" s="82"/>
      <c r="I15" s="83"/>
      <c r="L15" s="82"/>
      <c r="M15" s="84"/>
      <c r="N15" s="83"/>
      <c r="O15" s="241"/>
      <c r="P15" s="241"/>
      <c r="Q15" s="82"/>
      <c r="R15" s="137"/>
      <c r="S15" s="83"/>
      <c r="X15" s="82"/>
      <c r="Y15" s="83"/>
    </row>
    <row r="16" spans="1:25" s="81" customFormat="1" ht="27.95" customHeight="1">
      <c r="A16" s="85"/>
      <c r="B16" s="82"/>
      <c r="C16" s="86"/>
      <c r="D16" s="83"/>
      <c r="G16" s="82"/>
      <c r="I16" s="83"/>
      <c r="L16" s="82"/>
      <c r="M16" s="85"/>
      <c r="N16" s="242" t="s">
        <v>0</v>
      </c>
      <c r="O16" s="242"/>
      <c r="P16" s="87">
        <v>37</v>
      </c>
      <c r="Q16" s="132">
        <f>IF(AND(N8=1,N24=0),IF(N8=1,L8,L24),IF(N8=0,L24,$A$4))</f>
        <v>0</v>
      </c>
      <c r="R16" s="130">
        <f>IF(AND(N8=1,N24=0),IF(N8=1,M8,M24),IF(N8=0,M24,$A$4))</f>
        <v>0</v>
      </c>
      <c r="S16" s="80"/>
      <c r="X16" s="82"/>
      <c r="Y16" s="83"/>
    </row>
    <row r="17" spans="1:28" s="81" customFormat="1" ht="27.95" customHeight="1">
      <c r="A17" s="85"/>
      <c r="B17" s="82"/>
      <c r="C17" s="86"/>
      <c r="D17" s="83"/>
      <c r="G17" s="82"/>
      <c r="I17" s="83"/>
      <c r="L17" s="82"/>
      <c r="M17" s="85"/>
      <c r="N17" s="83"/>
      <c r="O17" s="256"/>
      <c r="P17" s="256"/>
      <c r="Q17" s="82"/>
      <c r="R17" s="130">
        <f>IF(AND(N8=1,N24=0),IF(N8=1,M9,M25),IF(N8=0,M25,$A$4))</f>
        <v>0</v>
      </c>
      <c r="S17" s="83"/>
      <c r="T17" s="241"/>
      <c r="U17" s="241"/>
      <c r="V17" s="241"/>
      <c r="W17" s="241"/>
      <c r="X17" s="82"/>
      <c r="Y17" s="83"/>
    </row>
    <row r="18" spans="1:28" s="81" customFormat="1" ht="27.95" customHeight="1">
      <c r="A18" s="78"/>
      <c r="B18" s="79">
        <v>135</v>
      </c>
      <c r="C18" s="130" t="str">
        <f>VLOOKUP(B18,LISTA!$A$1:$G$249,2,0)</f>
        <v>RYTEL MARCELINA</v>
      </c>
      <c r="D18" s="80">
        <v>1</v>
      </c>
      <c r="G18" s="82"/>
      <c r="I18" s="83"/>
      <c r="L18" s="82"/>
      <c r="M18" s="83"/>
      <c r="N18" s="83"/>
      <c r="O18" s="256"/>
      <c r="P18" s="256"/>
      <c r="Q18" s="82"/>
      <c r="R18" s="83"/>
      <c r="S18" s="83"/>
      <c r="T18" s="241"/>
      <c r="U18" s="241"/>
      <c r="V18" s="241"/>
      <c r="W18" s="241"/>
      <c r="X18" s="82"/>
      <c r="Y18" s="83"/>
    </row>
    <row r="19" spans="1:28" s="81" customFormat="1" ht="27.95" customHeight="1">
      <c r="A19" s="84"/>
      <c r="B19" s="82"/>
      <c r="C19" s="131" t="str">
        <f>VLOOKUP(B18,LISTA!$A$1:$G$249,3,0)</f>
        <v>WĄBRZESKI KLUB SPORTÓW I SZTUK WALKI</v>
      </c>
      <c r="D19" s="83"/>
      <c r="E19" s="241"/>
      <c r="F19" s="241"/>
      <c r="G19" s="82"/>
      <c r="I19" s="83"/>
      <c r="L19" s="82"/>
      <c r="M19" s="83"/>
      <c r="N19" s="83"/>
      <c r="O19" s="256"/>
      <c r="P19" s="256"/>
      <c r="Q19" s="82"/>
      <c r="R19" s="83"/>
      <c r="S19" s="83"/>
      <c r="T19" s="241"/>
      <c r="U19" s="241"/>
      <c r="V19" s="241"/>
      <c r="W19" s="241"/>
      <c r="X19" s="82"/>
      <c r="Y19" s="83"/>
    </row>
    <row r="20" spans="1:28" s="81" customFormat="1" ht="27.95" customHeight="1">
      <c r="A20" s="261"/>
      <c r="B20" s="82"/>
      <c r="C20" s="86"/>
      <c r="D20" s="242" t="s">
        <v>0</v>
      </c>
      <c r="E20" s="242"/>
      <c r="F20" s="87"/>
      <c r="G20" s="132">
        <f>IF(AND(D2=1,D6=0),IF(D2=1,B18,B22),IF(D2=0,B22,$A$4))</f>
        <v>135</v>
      </c>
      <c r="H20" s="130" t="str">
        <f>IF(AND(D18=1,D22=0),IF(D18=1,C18,C22),IF(D18=0,C22,$A$4))</f>
        <v>RYTEL MARCELINA</v>
      </c>
      <c r="I20" s="80" t="s">
        <v>22</v>
      </c>
      <c r="L20" s="82"/>
      <c r="M20" s="83"/>
      <c r="N20" s="83"/>
      <c r="O20" s="256"/>
      <c r="P20" s="256"/>
      <c r="Q20" s="82"/>
      <c r="R20" s="83"/>
      <c r="S20" s="83"/>
      <c r="T20" s="241"/>
      <c r="U20" s="241"/>
      <c r="V20" s="241"/>
      <c r="W20" s="241"/>
      <c r="X20" s="82"/>
      <c r="Y20" s="83"/>
    </row>
    <row r="21" spans="1:28" s="81" customFormat="1" ht="27.95" customHeight="1">
      <c r="A21" s="261"/>
      <c r="B21" s="82"/>
      <c r="C21" s="86"/>
      <c r="D21" s="83"/>
      <c r="E21" s="256"/>
      <c r="F21" s="256"/>
      <c r="G21" s="82"/>
      <c r="H21" s="130" t="str">
        <f>IF(AND(D18=1,D22=0),IF(D18=1,C19,C23),IF(D18=0,C23,$A$4))</f>
        <v>WĄBRZESKI KLUB SPORTÓW I SZTUK WALKI</v>
      </c>
      <c r="I21" s="83"/>
      <c r="J21" s="241"/>
      <c r="K21" s="241"/>
      <c r="L21" s="82"/>
      <c r="M21" s="83"/>
      <c r="N21" s="83"/>
      <c r="O21" s="256"/>
      <c r="P21" s="256"/>
      <c r="Q21" s="82"/>
      <c r="R21" s="83"/>
      <c r="S21" s="83"/>
      <c r="T21" s="241"/>
      <c r="U21" s="241"/>
      <c r="V21" s="241"/>
      <c r="W21" s="241"/>
      <c r="X21" s="82"/>
      <c r="Y21" s="83"/>
    </row>
    <row r="22" spans="1:28" s="81" customFormat="1" ht="27.95" customHeight="1">
      <c r="A22" s="78"/>
      <c r="B22" s="79">
        <v>0</v>
      </c>
      <c r="C22" s="130" t="str">
        <f>VLOOKUP(B22,LISTA!$A$1:$G$249,2,0)</f>
        <v>-</v>
      </c>
      <c r="D22" s="80">
        <v>0</v>
      </c>
      <c r="G22" s="82"/>
      <c r="I22" s="83"/>
      <c r="J22" s="241"/>
      <c r="K22" s="241"/>
      <c r="L22" s="82"/>
      <c r="M22" s="83"/>
      <c r="N22" s="83"/>
      <c r="O22" s="256"/>
      <c r="P22" s="256"/>
      <c r="Q22" s="82"/>
      <c r="R22" s="83"/>
      <c r="S22" s="83"/>
      <c r="T22" s="241"/>
      <c r="U22" s="241"/>
      <c r="V22" s="241"/>
      <c r="W22" s="241"/>
      <c r="X22" s="82"/>
      <c r="Y22" s="83"/>
    </row>
    <row r="23" spans="1:28" s="81" customFormat="1" ht="27.95" customHeight="1">
      <c r="A23" s="84"/>
      <c r="B23" s="82"/>
      <c r="C23" s="131" t="str">
        <f>VLOOKUP(B22,LISTA!$A$1:$G$249,3,0)</f>
        <v>-</v>
      </c>
      <c r="D23" s="83"/>
      <c r="G23" s="82"/>
      <c r="H23" s="84"/>
      <c r="I23" s="83"/>
      <c r="J23" s="241"/>
      <c r="K23" s="241"/>
      <c r="L23" s="82"/>
      <c r="M23" s="83"/>
      <c r="N23" s="83"/>
      <c r="O23" s="256"/>
      <c r="P23" s="256"/>
      <c r="Q23" s="82"/>
      <c r="R23" s="83"/>
      <c r="S23" s="83"/>
      <c r="T23" s="241"/>
      <c r="U23" s="241"/>
      <c r="V23" s="241"/>
      <c r="W23" s="241"/>
      <c r="X23" s="82"/>
      <c r="Y23" s="83"/>
    </row>
    <row r="24" spans="1:28" s="81" customFormat="1" ht="27.95" customHeight="1">
      <c r="A24" s="85"/>
      <c r="B24" s="82"/>
      <c r="C24" s="86"/>
      <c r="D24" s="83"/>
      <c r="G24" s="82"/>
      <c r="H24" s="85"/>
      <c r="I24" s="242" t="s">
        <v>0</v>
      </c>
      <c r="J24" s="242"/>
      <c r="K24" s="87">
        <v>18</v>
      </c>
      <c r="L24" s="132">
        <f>IF(AND(I20=1,I28=0),IF(I20=1,G20,G28),IF(I20=0,G28,$A$4))</f>
        <v>0</v>
      </c>
      <c r="M24" s="130">
        <f>IF(AND(I20=1,I28=0),IF(I20=1,H20,H28),IF(I20=0,H28,$A$4))</f>
        <v>0</v>
      </c>
      <c r="N24" s="80"/>
      <c r="Q24" s="82"/>
      <c r="R24" s="83"/>
      <c r="S24" s="83"/>
      <c r="T24" s="241"/>
      <c r="U24" s="241"/>
      <c r="V24" s="241"/>
      <c r="W24" s="241"/>
      <c r="X24" s="82"/>
      <c r="Y24" s="83"/>
    </row>
    <row r="25" spans="1:28" s="81" customFormat="1" ht="27.95" customHeight="1">
      <c r="A25" s="85"/>
      <c r="B25" s="82"/>
      <c r="C25" s="86"/>
      <c r="D25" s="83"/>
      <c r="G25" s="82"/>
      <c r="H25" s="85"/>
      <c r="I25" s="83"/>
      <c r="J25" s="256"/>
      <c r="K25" s="256"/>
      <c r="L25" s="82"/>
      <c r="M25" s="130">
        <f>IF(AND(I20=1,I28=0),IF(I20=1,H21,H29),IF(I20=0,H29,$A$4))</f>
        <v>0</v>
      </c>
      <c r="N25" s="83"/>
      <c r="O25" s="241"/>
      <c r="P25" s="241"/>
      <c r="Q25" s="82"/>
      <c r="R25" s="83"/>
      <c r="S25" s="83"/>
      <c r="T25" s="241"/>
      <c r="U25" s="241"/>
      <c r="V25" s="241"/>
      <c r="W25" s="241"/>
      <c r="X25" s="82"/>
      <c r="Y25" s="83"/>
    </row>
    <row r="26" spans="1:28" s="81" customFormat="1" ht="27.95" customHeight="1">
      <c r="A26" s="78"/>
      <c r="B26" s="79"/>
      <c r="C26" s="130" t="str">
        <f>VLOOKUP(B26,LISTA!$A$1:$G$249,2,0)</f>
        <v>-</v>
      </c>
      <c r="D26" s="80">
        <v>0</v>
      </c>
      <c r="G26" s="82"/>
      <c r="I26" s="83"/>
      <c r="J26" s="256"/>
      <c r="K26" s="256"/>
      <c r="L26" s="82"/>
      <c r="M26" s="83"/>
      <c r="N26" s="83"/>
      <c r="O26" s="241"/>
      <c r="P26" s="241"/>
      <c r="Q26" s="82"/>
      <c r="R26" s="83"/>
      <c r="S26" s="83"/>
      <c r="T26" s="241"/>
      <c r="U26" s="241"/>
      <c r="V26" s="241"/>
      <c r="W26" s="241"/>
      <c r="X26" s="82"/>
      <c r="Y26" s="83"/>
    </row>
    <row r="27" spans="1:28" s="81" customFormat="1" ht="27.95" customHeight="1">
      <c r="A27" s="84"/>
      <c r="B27" s="82"/>
      <c r="C27" s="130" t="str">
        <f>VLOOKUP(B26,LISTA!$A$1:$G$249,3,0)</f>
        <v>-</v>
      </c>
      <c r="D27" s="83"/>
      <c r="E27" s="241"/>
      <c r="F27" s="241"/>
      <c r="G27" s="82"/>
      <c r="I27" s="83"/>
      <c r="J27" s="256"/>
      <c r="K27" s="256"/>
      <c r="L27" s="82"/>
      <c r="M27" s="83"/>
      <c r="N27" s="83"/>
      <c r="O27" s="241"/>
      <c r="P27" s="241"/>
      <c r="Q27" s="82"/>
      <c r="R27" s="83"/>
      <c r="S27" s="83"/>
      <c r="T27" s="241"/>
      <c r="U27" s="241"/>
      <c r="V27" s="241"/>
      <c r="W27" s="241"/>
      <c r="X27" s="82"/>
      <c r="Y27" s="83"/>
    </row>
    <row r="28" spans="1:28" s="81" customFormat="1" ht="27.95" customHeight="1">
      <c r="A28" s="261"/>
      <c r="B28" s="82"/>
      <c r="C28" s="86"/>
      <c r="D28" s="242" t="s">
        <v>0</v>
      </c>
      <c r="E28" s="242"/>
      <c r="F28" s="87"/>
      <c r="G28" s="132">
        <v>85</v>
      </c>
      <c r="H28" s="130" t="str">
        <f>IF(AND(D26=1,D30=0),IF(D26=1,C26,C30),IF(D26=0,C30,$A$4))</f>
        <v>MALMON OLIWIA</v>
      </c>
      <c r="I28" s="80" t="s">
        <v>22</v>
      </c>
      <c r="L28" s="82"/>
      <c r="M28" s="83"/>
      <c r="N28" s="83"/>
      <c r="O28" s="241"/>
      <c r="P28" s="241"/>
      <c r="Q28" s="262" t="s">
        <v>1</v>
      </c>
      <c r="R28" s="262"/>
      <c r="S28" s="262"/>
      <c r="T28" s="241"/>
      <c r="U28" s="241"/>
      <c r="V28" s="241"/>
      <c r="W28" s="241"/>
      <c r="X28" s="82"/>
      <c r="Y28" s="83"/>
    </row>
    <row r="29" spans="1:28" s="81" customFormat="1" ht="27.95" customHeight="1">
      <c r="A29" s="261"/>
      <c r="B29" s="82"/>
      <c r="C29" s="86"/>
      <c r="D29" s="83"/>
      <c r="E29" s="256"/>
      <c r="F29" s="256"/>
      <c r="G29" s="82"/>
      <c r="H29" s="130" t="str">
        <f>IF(AND(D26=1,D30=0),IF(D26=1,C27,C31),IF(D26=0,C31,$A$4))</f>
        <v>RAION RADOM</v>
      </c>
      <c r="I29" s="83"/>
      <c r="L29" s="82"/>
      <c r="M29" s="83"/>
      <c r="N29" s="83"/>
      <c r="O29" s="241"/>
      <c r="P29" s="241"/>
      <c r="Q29" s="98"/>
      <c r="R29" s="99" t="s">
        <v>9</v>
      </c>
      <c r="S29" s="100">
        <v>50</v>
      </c>
      <c r="T29" s="241"/>
      <c r="U29" s="241"/>
      <c r="V29" s="241"/>
      <c r="W29" s="241"/>
      <c r="X29" s="82"/>
      <c r="Y29" s="83"/>
    </row>
    <row r="30" spans="1:28" s="81" customFormat="1" ht="27.95" customHeight="1">
      <c r="A30" s="78"/>
      <c r="B30" s="79">
        <v>85</v>
      </c>
      <c r="C30" s="130" t="str">
        <f>VLOOKUP(B30,LISTA!$A$1:$G$249,2,0)</f>
        <v>MALMON OLIWIA</v>
      </c>
      <c r="D30" s="80">
        <v>1</v>
      </c>
      <c r="G30" s="82"/>
      <c r="I30" s="83"/>
      <c r="L30" s="82"/>
      <c r="M30" s="83"/>
      <c r="N30" s="83"/>
      <c r="Q30" s="133">
        <f>IF(AND(N8=0,N24=1),IF(N8=0,L8,L24),IF(N8=1,L24,$A$4))</f>
        <v>0</v>
      </c>
      <c r="R30" s="130">
        <f>IF(AND(N8=0,N24=1),IF(N8=0,M8,M24),IF(N8=1,M24,$A$4))</f>
        <v>0</v>
      </c>
      <c r="S30" s="101"/>
      <c r="T30" s="241"/>
      <c r="U30" s="241"/>
      <c r="V30" s="241"/>
      <c r="W30" s="241"/>
      <c r="X30" s="82"/>
      <c r="Y30" s="83"/>
    </row>
    <row r="31" spans="1:28" s="81" customFormat="1" ht="27.95" customHeight="1">
      <c r="A31" s="84"/>
      <c r="B31" s="82"/>
      <c r="C31" s="130" t="str">
        <f>VLOOKUP(B30,LISTA!$A$1:$G$249,3,0)</f>
        <v>RAION RADOM</v>
      </c>
      <c r="D31" s="83"/>
      <c r="G31" s="82"/>
      <c r="I31" s="83"/>
      <c r="L31" s="82"/>
      <c r="M31" s="84"/>
      <c r="N31" s="83"/>
      <c r="Q31" s="98"/>
      <c r="R31" s="130">
        <f>IF(AND(N8=0,N24=1),IF(N8=0,M9,M25),IF(N8=1,M25,$A$4))</f>
        <v>0</v>
      </c>
      <c r="S31" s="102"/>
      <c r="T31" s="241"/>
      <c r="U31" s="241"/>
      <c r="V31" s="241"/>
      <c r="W31" s="241"/>
      <c r="X31" s="103"/>
      <c r="Y31" s="104"/>
    </row>
    <row r="32" spans="1:28" s="81" customFormat="1" ht="27.95" customHeight="1">
      <c r="A32" s="85"/>
      <c r="B32" s="82"/>
      <c r="C32" s="86"/>
      <c r="D32" s="83"/>
      <c r="G32" s="82"/>
      <c r="I32" s="83"/>
      <c r="L32" s="82"/>
      <c r="M32" s="85"/>
      <c r="N32" s="83"/>
      <c r="Q32" s="98"/>
      <c r="R32" s="84"/>
      <c r="S32" s="102"/>
      <c r="T32" s="105" t="s">
        <v>9</v>
      </c>
      <c r="U32" s="105"/>
      <c r="V32" s="105"/>
      <c r="W32" s="106">
        <v>56</v>
      </c>
      <c r="X32" s="134">
        <f>IF(AND(S16=1,S48=0),IF(S16=1,Q16,Q48),IF(S16=0,Q48,$A$4))</f>
        <v>0</v>
      </c>
      <c r="Y32" s="135">
        <f>IF(AND(S16=1,S48=0),IF(S16=1,R16,R48),IF(S16=0,R48,$A$4))</f>
        <v>0</v>
      </c>
      <c r="Z32" s="263"/>
      <c r="AA32" s="264"/>
      <c r="AB32" s="264"/>
    </row>
    <row r="33" spans="1:28" s="81" customFormat="1" ht="27.95" customHeight="1">
      <c r="A33" s="85"/>
      <c r="B33" s="82"/>
      <c r="C33" s="86"/>
      <c r="D33" s="83"/>
      <c r="G33" s="82"/>
      <c r="I33" s="83"/>
      <c r="L33" s="82"/>
      <c r="M33" s="85"/>
      <c r="N33" s="83"/>
      <c r="Q33" s="98"/>
      <c r="R33" s="83"/>
      <c r="S33" s="102"/>
      <c r="T33" s="256"/>
      <c r="U33" s="256"/>
      <c r="V33" s="256"/>
      <c r="W33" s="256"/>
      <c r="X33" s="107"/>
      <c r="Y33" s="135">
        <f>IF(AND(S16=1,S48=0),IF(S16=1,R17,R49),IF(S16=0,R49,$A$4))</f>
        <v>0</v>
      </c>
      <c r="Z33" s="263"/>
      <c r="AA33" s="264"/>
      <c r="AB33" s="264"/>
    </row>
    <row r="34" spans="1:28" s="81" customFormat="1" ht="27.95" customHeight="1">
      <c r="A34" s="78"/>
      <c r="B34" s="79">
        <v>196</v>
      </c>
      <c r="C34" s="130" t="str">
        <f>VLOOKUP(B34,LISTA!$A$1:$G$249,2,0)</f>
        <v>BAMBROWICZ  NATALIA</v>
      </c>
      <c r="D34" s="80" t="s">
        <v>22</v>
      </c>
      <c r="G34" s="82"/>
      <c r="I34" s="83"/>
      <c r="L34" s="82"/>
      <c r="M34" s="83"/>
      <c r="N34" s="83"/>
      <c r="Q34" s="133">
        <f>IF(AND(N40=0,N56=1),IF(N40=0,L40,L56),IF(N40=1,L56,$A$4))</f>
        <v>0</v>
      </c>
      <c r="R34" s="130">
        <f>IF(AND(N40=0,N56=1),IF(N40=0,M40,M56),IF(N40=1,M56,$A$4))</f>
        <v>0</v>
      </c>
      <c r="S34" s="101"/>
      <c r="T34" s="256"/>
      <c r="U34" s="256"/>
      <c r="V34" s="256"/>
      <c r="W34" s="256"/>
      <c r="X34" s="108"/>
      <c r="Y34" s="109"/>
    </row>
    <row r="35" spans="1:28" s="81" customFormat="1" ht="27.95" customHeight="1">
      <c r="A35" s="84"/>
      <c r="B35" s="82"/>
      <c r="C35" s="130" t="str">
        <f>VLOOKUP(B34,LISTA!$A$1:$G$249,3,0)</f>
        <v>KLUB KARATE KYOKUSHIN W SOLCU KUJAWSKIM</v>
      </c>
      <c r="D35" s="83"/>
      <c r="E35" s="241"/>
      <c r="F35" s="241"/>
      <c r="G35" s="82"/>
      <c r="I35" s="83"/>
      <c r="L35" s="82"/>
      <c r="M35" s="83"/>
      <c r="N35" s="83"/>
      <c r="O35" s="256"/>
      <c r="P35" s="256"/>
      <c r="Q35" s="98"/>
      <c r="R35" s="130">
        <f>IF(AND(N40=0,N56=1),IF(N40=0,M41,M57),IF(N40=1,M57,$A$4))</f>
        <v>0</v>
      </c>
      <c r="S35" s="102"/>
      <c r="T35" s="256"/>
      <c r="U35" s="256"/>
      <c r="V35" s="256"/>
      <c r="W35" s="256"/>
      <c r="X35" s="82"/>
      <c r="Y35" s="83"/>
    </row>
    <row r="36" spans="1:28" s="81" customFormat="1" ht="27.95" customHeight="1">
      <c r="A36" s="261"/>
      <c r="B36" s="82"/>
      <c r="C36" s="86"/>
      <c r="D36" s="242" t="s">
        <v>0</v>
      </c>
      <c r="E36" s="242"/>
      <c r="F36" s="87">
        <v>3</v>
      </c>
      <c r="G36" s="132">
        <f>IF(AND(D2=1,D6=0),IF(D2=1,B34,B38),IF(D2=0,B38,$A$4))</f>
        <v>196</v>
      </c>
      <c r="H36" s="130">
        <f>IF(AND(D34=1,D38=0),IF(D34=1,C34,C38),IF(D34=0,C38,$A$4))</f>
        <v>0</v>
      </c>
      <c r="I36" s="80" t="s">
        <v>22</v>
      </c>
      <c r="L36" s="82"/>
      <c r="M36" s="83"/>
      <c r="N36" s="83"/>
      <c r="O36" s="256"/>
      <c r="P36" s="256"/>
      <c r="Q36" s="110"/>
      <c r="R36" s="111"/>
      <c r="S36" s="112"/>
      <c r="T36" s="256"/>
      <c r="U36" s="256"/>
      <c r="V36" s="256"/>
      <c r="W36" s="256"/>
      <c r="X36" s="82"/>
      <c r="Y36" s="83"/>
    </row>
    <row r="37" spans="1:28" s="81" customFormat="1" ht="27.95" customHeight="1">
      <c r="A37" s="261"/>
      <c r="B37" s="82"/>
      <c r="C37" s="86"/>
      <c r="D37" s="83"/>
      <c r="E37" s="256"/>
      <c r="F37" s="256"/>
      <c r="G37" s="82"/>
      <c r="H37" s="130">
        <f>IF(AND(D34=1,D38=0),IF(D34=1,C35,C39),IF(D34=0,C39,$A$4))</f>
        <v>0</v>
      </c>
      <c r="I37" s="83"/>
      <c r="J37" s="241"/>
      <c r="K37" s="241"/>
      <c r="L37" s="82"/>
      <c r="M37" s="83"/>
      <c r="N37" s="83"/>
      <c r="O37" s="256"/>
      <c r="P37" s="256"/>
      <c r="Q37" s="82"/>
      <c r="R37" s="83"/>
      <c r="S37" s="83"/>
      <c r="T37" s="256"/>
      <c r="U37" s="256"/>
      <c r="V37" s="256"/>
      <c r="W37" s="256"/>
      <c r="X37" s="82"/>
      <c r="Y37" s="83"/>
    </row>
    <row r="38" spans="1:28" s="81" customFormat="1" ht="27.95" customHeight="1">
      <c r="A38" s="78"/>
      <c r="B38" s="79">
        <v>164</v>
      </c>
      <c r="C38" s="130" t="str">
        <f>VLOOKUP(B38,LISTA!$A$1:$G$249,2,0)</f>
        <v>SZUMSKA JULIA</v>
      </c>
      <c r="D38" s="80" t="s">
        <v>22</v>
      </c>
      <c r="G38" s="82"/>
      <c r="I38" s="83"/>
      <c r="J38" s="241"/>
      <c r="K38" s="241"/>
      <c r="L38" s="82"/>
      <c r="M38" s="83"/>
      <c r="N38" s="83"/>
      <c r="O38" s="256"/>
      <c r="P38" s="256"/>
      <c r="Q38" s="82"/>
      <c r="R38" s="83"/>
      <c r="S38" s="83"/>
      <c r="T38" s="256"/>
      <c r="U38" s="256"/>
      <c r="V38" s="256"/>
      <c r="W38" s="256"/>
      <c r="X38" s="82"/>
      <c r="Y38" s="83"/>
    </row>
    <row r="39" spans="1:28" s="81" customFormat="1" ht="27.95" customHeight="1">
      <c r="A39" s="84"/>
      <c r="B39" s="82"/>
      <c r="C39" s="130" t="str">
        <f>VLOOKUP(B38,LISTA!$A$1:$G$249,3,0)</f>
        <v>GKKK</v>
      </c>
      <c r="D39" s="83"/>
      <c r="G39" s="82"/>
      <c r="H39" s="84"/>
      <c r="I39" s="83"/>
      <c r="J39" s="241"/>
      <c r="K39" s="241"/>
      <c r="L39" s="82"/>
      <c r="M39" s="83"/>
      <c r="N39" s="83"/>
      <c r="O39" s="256"/>
      <c r="P39" s="256"/>
      <c r="Q39" s="82"/>
      <c r="R39" s="83"/>
      <c r="S39" s="83"/>
      <c r="T39" s="256"/>
      <c r="U39" s="256"/>
      <c r="V39" s="256"/>
      <c r="W39" s="256"/>
      <c r="X39" s="82"/>
      <c r="Y39" s="83"/>
    </row>
    <row r="40" spans="1:28" s="81" customFormat="1" ht="27.95" customHeight="1">
      <c r="A40" s="85"/>
      <c r="B40" s="82"/>
      <c r="C40" s="86"/>
      <c r="D40" s="83"/>
      <c r="G40" s="82"/>
      <c r="H40" s="85"/>
      <c r="I40" s="242" t="s">
        <v>0</v>
      </c>
      <c r="J40" s="242"/>
      <c r="K40" s="87">
        <v>19</v>
      </c>
      <c r="L40" s="132">
        <f>IF(AND(I20=1,I28=0),IF(I20=1,G36,G44),IF(I20=0,G44,$A$4))</f>
        <v>0</v>
      </c>
      <c r="M40" s="130">
        <f>IF(AND(I36=1,I44=0),IF(I36=1,H36,H44),IF(I36=0,H44,$A$4))</f>
        <v>0</v>
      </c>
      <c r="N40" s="80"/>
      <c r="Q40" s="82"/>
      <c r="R40" s="83"/>
      <c r="S40" s="83"/>
      <c r="T40" s="256"/>
      <c r="U40" s="256"/>
      <c r="V40" s="256"/>
      <c r="W40" s="256"/>
      <c r="X40" s="82"/>
      <c r="Y40" s="83"/>
    </row>
    <row r="41" spans="1:28" s="81" customFormat="1" ht="27.95" customHeight="1">
      <c r="A41" s="85"/>
      <c r="B41" s="82"/>
      <c r="C41" s="86"/>
      <c r="D41" s="83"/>
      <c r="G41" s="82"/>
      <c r="H41" s="85"/>
      <c r="I41" s="83"/>
      <c r="J41" s="256"/>
      <c r="K41" s="256"/>
      <c r="L41" s="82"/>
      <c r="M41" s="130">
        <f>IF(AND(I36=1,I44=0),IF(I36=1,H37,H45),IF(I36=0,H45,$A$4))</f>
        <v>0</v>
      </c>
      <c r="N41" s="83"/>
      <c r="O41" s="241"/>
      <c r="P41" s="241"/>
      <c r="Q41" s="82"/>
      <c r="R41" s="83"/>
      <c r="S41" s="83"/>
      <c r="T41" s="256"/>
      <c r="U41" s="256"/>
      <c r="V41" s="256"/>
      <c r="W41" s="256"/>
      <c r="X41" s="82"/>
      <c r="Y41" s="83"/>
    </row>
    <row r="42" spans="1:28" s="81" customFormat="1" ht="27.95" customHeight="1">
      <c r="A42" s="78"/>
      <c r="B42" s="79"/>
      <c r="C42" s="130" t="str">
        <f>VLOOKUP(B42,LISTA!$A$1:$G$249,2,0)</f>
        <v>-</v>
      </c>
      <c r="D42" s="80">
        <v>0</v>
      </c>
      <c r="G42" s="82"/>
      <c r="I42" s="83"/>
      <c r="J42" s="256"/>
      <c r="K42" s="256"/>
      <c r="L42" s="82"/>
      <c r="M42" s="83"/>
      <c r="N42" s="83"/>
      <c r="O42" s="241"/>
      <c r="P42" s="241"/>
      <c r="Q42" s="82"/>
      <c r="R42" s="83"/>
      <c r="S42" s="83"/>
      <c r="T42" s="256"/>
      <c r="U42" s="256"/>
      <c r="V42" s="256"/>
      <c r="W42" s="256"/>
      <c r="X42" s="82"/>
      <c r="Y42" s="83"/>
    </row>
    <row r="43" spans="1:28" s="81" customFormat="1" ht="27.95" customHeight="1">
      <c r="A43" s="84"/>
      <c r="B43" s="82"/>
      <c r="C43" s="130" t="str">
        <f>VLOOKUP(B42,LISTA!$A$1:$G$249,3,0)</f>
        <v>-</v>
      </c>
      <c r="D43" s="83"/>
      <c r="E43" s="241"/>
      <c r="F43" s="241"/>
      <c r="G43" s="82"/>
      <c r="I43" s="83"/>
      <c r="J43" s="256"/>
      <c r="K43" s="256"/>
      <c r="L43" s="82"/>
      <c r="M43" s="83"/>
      <c r="N43" s="83"/>
      <c r="O43" s="241"/>
      <c r="P43" s="241"/>
      <c r="Q43" s="82"/>
      <c r="R43" s="83"/>
      <c r="S43" s="83"/>
      <c r="T43" s="256"/>
      <c r="U43" s="256"/>
      <c r="V43" s="256"/>
      <c r="W43" s="256"/>
      <c r="X43" s="82"/>
      <c r="Y43" s="83"/>
    </row>
    <row r="44" spans="1:28" s="81" customFormat="1" ht="27.95" customHeight="1">
      <c r="A44" s="261"/>
      <c r="B44" s="82"/>
      <c r="C44" s="86"/>
      <c r="D44" s="242" t="s">
        <v>0</v>
      </c>
      <c r="E44" s="242"/>
      <c r="F44" s="87"/>
      <c r="G44" s="132">
        <v>54</v>
      </c>
      <c r="H44" s="130" t="str">
        <f>IF(AND(D42=1,D46=0),IF(D42=1,C42,C46),IF(D42=0,C46,$A$4))</f>
        <v>WARMUŁA  MARYSIA</v>
      </c>
      <c r="I44" s="80" t="s">
        <v>22</v>
      </c>
      <c r="L44" s="82"/>
      <c r="M44" s="83"/>
      <c r="N44" s="83"/>
      <c r="O44" s="241"/>
      <c r="P44" s="241"/>
      <c r="Q44" s="82"/>
      <c r="R44" s="83"/>
      <c r="S44" s="83"/>
      <c r="T44" s="256"/>
      <c r="U44" s="256"/>
      <c r="V44" s="256"/>
      <c r="W44" s="256"/>
      <c r="X44" s="82"/>
      <c r="Y44" s="83"/>
    </row>
    <row r="45" spans="1:28" s="81" customFormat="1" ht="27.95" customHeight="1">
      <c r="A45" s="261"/>
      <c r="B45" s="82"/>
      <c r="C45" s="86"/>
      <c r="D45" s="83"/>
      <c r="E45" s="256"/>
      <c r="F45" s="256"/>
      <c r="G45" s="82"/>
      <c r="H45" s="130" t="str">
        <f>IF(AND(D42=1,D46=0),IF(D42=1,C43,C47),IF(D42=0,C47,$A$4))</f>
        <v>KOSiR KOBIERZYCE</v>
      </c>
      <c r="I45" s="83"/>
      <c r="L45" s="82"/>
      <c r="M45" s="83"/>
      <c r="N45" s="83"/>
      <c r="O45" s="241"/>
      <c r="P45" s="241"/>
      <c r="Q45" s="82"/>
      <c r="R45" s="83"/>
      <c r="S45" s="83"/>
      <c r="T45" s="256"/>
      <c r="U45" s="256"/>
      <c r="V45" s="256"/>
      <c r="W45" s="256"/>
      <c r="X45" s="82"/>
      <c r="Y45" s="83"/>
    </row>
    <row r="46" spans="1:28" s="81" customFormat="1" ht="27.95" customHeight="1">
      <c r="A46" s="78"/>
      <c r="B46" s="79">
        <v>54</v>
      </c>
      <c r="C46" s="130" t="str">
        <f>VLOOKUP(B46,LISTA!$A$1:$G$249,2,0)</f>
        <v>WARMUŁA  MARYSIA</v>
      </c>
      <c r="D46" s="80">
        <v>1</v>
      </c>
      <c r="G46" s="82"/>
      <c r="I46" s="83"/>
      <c r="L46" s="82"/>
      <c r="M46" s="83"/>
      <c r="N46" s="83"/>
      <c r="O46" s="241"/>
      <c r="P46" s="241"/>
      <c r="Q46" s="82"/>
      <c r="R46" s="83"/>
      <c r="S46" s="83"/>
      <c r="T46" s="256"/>
      <c r="U46" s="256"/>
      <c r="V46" s="256"/>
      <c r="W46" s="256"/>
      <c r="X46" s="82"/>
      <c r="Y46" s="83"/>
    </row>
    <row r="47" spans="1:28" s="81" customFormat="1" ht="27.95" customHeight="1">
      <c r="A47" s="84"/>
      <c r="B47" s="82"/>
      <c r="C47" s="130" t="str">
        <f>VLOOKUP(B46,LISTA!$A$1:$G$249,3,0)</f>
        <v>KOSiR KOBIERZYCE</v>
      </c>
      <c r="D47" s="83"/>
      <c r="G47" s="82"/>
      <c r="I47" s="83"/>
      <c r="L47" s="82"/>
      <c r="N47" s="83"/>
      <c r="O47" s="241"/>
      <c r="P47" s="241"/>
      <c r="Q47" s="82"/>
      <c r="R47" s="83"/>
      <c r="S47" s="83"/>
      <c r="T47" s="256"/>
      <c r="U47" s="256"/>
      <c r="V47" s="256"/>
      <c r="W47" s="256"/>
      <c r="X47" s="82"/>
      <c r="Y47" s="83"/>
    </row>
    <row r="48" spans="1:28" s="81" customFormat="1" ht="27.95" customHeight="1">
      <c r="A48" s="85"/>
      <c r="B48" s="82"/>
      <c r="C48" s="86"/>
      <c r="D48" s="83"/>
      <c r="G48" s="82"/>
      <c r="I48" s="83"/>
      <c r="L48" s="82"/>
      <c r="N48" s="242" t="s">
        <v>0</v>
      </c>
      <c r="O48" s="242"/>
      <c r="P48" s="87">
        <v>38</v>
      </c>
      <c r="Q48" s="132">
        <f>IF(AND(N40=1,N56=0),IF(N40=1,L40,L56),IF(N40=0,L56,$A$4))</f>
        <v>0</v>
      </c>
      <c r="R48" s="130">
        <f>IF(AND(N40=1,N56=0),IF(N40=1,M40,M56),IF(N40=0,M56,$A$4))</f>
        <v>0</v>
      </c>
      <c r="S48" s="80"/>
      <c r="X48" s="265"/>
      <c r="Y48" s="265"/>
      <c r="Z48" s="265"/>
    </row>
    <row r="49" spans="1:27" s="81" customFormat="1" ht="27.95" customHeight="1">
      <c r="A49" s="85"/>
      <c r="B49" s="82"/>
      <c r="C49" s="86"/>
      <c r="D49" s="83"/>
      <c r="G49" s="82"/>
      <c r="I49" s="83"/>
      <c r="L49" s="82"/>
      <c r="N49" s="83"/>
      <c r="O49" s="256"/>
      <c r="P49" s="256"/>
      <c r="Q49" s="82"/>
      <c r="R49" s="130">
        <f>IF(AND(N40=1,N56=0),IF(N40=1,M41,M57),IF(N40=0,M57,$A$4))</f>
        <v>0</v>
      </c>
      <c r="S49" s="83"/>
      <c r="W49" s="113"/>
      <c r="X49" s="114"/>
      <c r="Y49" s="115"/>
      <c r="Z49" s="115" t="s">
        <v>10</v>
      </c>
      <c r="AA49" s="83"/>
    </row>
    <row r="50" spans="1:27" s="81" customFormat="1" ht="27.95" customHeight="1">
      <c r="A50" s="78"/>
      <c r="B50" s="79">
        <v>185</v>
      </c>
      <c r="C50" s="130" t="str">
        <f>VLOOKUP(B50,LISTA!$A$1:$G$249,2,0)</f>
        <v>NIEJADLIK OLIWIA</v>
      </c>
      <c r="D50" s="80">
        <v>1</v>
      </c>
      <c r="G50" s="82"/>
      <c r="I50" s="83"/>
      <c r="L50" s="82"/>
      <c r="M50" s="83"/>
      <c r="N50" s="83"/>
      <c r="O50" s="256"/>
      <c r="P50" s="256"/>
      <c r="Q50" s="82"/>
      <c r="R50" s="83"/>
      <c r="S50" s="83"/>
      <c r="W50" s="266" t="s">
        <v>2</v>
      </c>
      <c r="X50" s="113">
        <f>X32</f>
        <v>0</v>
      </c>
      <c r="Y50" s="113">
        <f>Y32</f>
        <v>0</v>
      </c>
      <c r="Z50" s="113">
        <v>4</v>
      </c>
      <c r="AA50" s="83"/>
    </row>
    <row r="51" spans="1:27" s="81" customFormat="1" ht="27.95" customHeight="1">
      <c r="A51" s="84"/>
      <c r="B51" s="82"/>
      <c r="C51" s="130" t="str">
        <f>VLOOKUP(B50,LISTA!$A$1:$G$249,3,0)</f>
        <v>TORUŃSKI KLUB KARATE KYOKUSHIN</v>
      </c>
      <c r="D51" s="83"/>
      <c r="E51" s="241"/>
      <c r="F51" s="241"/>
      <c r="G51" s="82"/>
      <c r="I51" s="83"/>
      <c r="L51" s="82"/>
      <c r="M51" s="83"/>
      <c r="N51" s="83"/>
      <c r="O51" s="256"/>
      <c r="P51" s="256"/>
      <c r="Q51" s="82"/>
      <c r="R51" s="83"/>
      <c r="S51" s="83"/>
      <c r="W51" s="266"/>
      <c r="X51" s="113"/>
      <c r="Y51" s="113">
        <f>Y33</f>
        <v>0</v>
      </c>
      <c r="Z51" s="113"/>
      <c r="AA51" s="83"/>
    </row>
    <row r="52" spans="1:27" s="81" customFormat="1" ht="27.95" customHeight="1">
      <c r="A52" s="261"/>
      <c r="B52" s="82"/>
      <c r="C52" s="86"/>
      <c r="D52" s="242" t="s">
        <v>0</v>
      </c>
      <c r="E52" s="242"/>
      <c r="F52" s="87"/>
      <c r="G52" s="132">
        <f>IF(AND(D2=1,D6=0),IF(D2=1,B50,B54),IF(D2=0,B54,$A$4))</f>
        <v>185</v>
      </c>
      <c r="H52" s="130" t="str">
        <f>IF(AND(D50=1,D54=0),IF(D50=1,C50,C54),IF(D50=0,C54,$A$4))</f>
        <v>NIEJADLIK OLIWIA</v>
      </c>
      <c r="I52" s="80" t="s">
        <v>22</v>
      </c>
      <c r="L52" s="82"/>
      <c r="M52" s="83"/>
      <c r="N52" s="83"/>
      <c r="O52" s="256"/>
      <c r="P52" s="256"/>
      <c r="Q52" s="82"/>
      <c r="R52" s="83"/>
      <c r="S52" s="83"/>
      <c r="W52" s="266" t="s">
        <v>3</v>
      </c>
      <c r="X52" s="116">
        <f>IF(S16=0,Q16,Q48)</f>
        <v>0</v>
      </c>
      <c r="Y52" s="116">
        <f>IF(S16=0,R16,R48)</f>
        <v>0</v>
      </c>
      <c r="Z52" s="113">
        <v>3</v>
      </c>
      <c r="AA52" s="83"/>
    </row>
    <row r="53" spans="1:27" s="81" customFormat="1" ht="27.95" customHeight="1">
      <c r="A53" s="261"/>
      <c r="B53" s="82"/>
      <c r="C53" s="86"/>
      <c r="D53" s="83"/>
      <c r="E53" s="256"/>
      <c r="F53" s="256"/>
      <c r="G53" s="82"/>
      <c r="H53" s="130" t="str">
        <f>IF(AND(D50=1,D54=0),IF(D50=1,C51,C55),IF(D50=0,C55,$A$4))</f>
        <v>TORUŃSKI KLUB KARATE KYOKUSHIN</v>
      </c>
      <c r="I53" s="83"/>
      <c r="J53" s="241"/>
      <c r="K53" s="241"/>
      <c r="L53" s="82"/>
      <c r="M53" s="83"/>
      <c r="N53" s="83"/>
      <c r="O53" s="256"/>
      <c r="P53" s="256"/>
      <c r="Q53" s="82"/>
      <c r="R53" s="83"/>
      <c r="S53" s="83"/>
      <c r="W53" s="266"/>
      <c r="X53" s="113"/>
      <c r="Y53" s="116">
        <f>IF(S16=0,R17,R49)</f>
        <v>0</v>
      </c>
      <c r="Z53" s="113"/>
      <c r="AA53" s="83"/>
    </row>
    <row r="54" spans="1:27" s="81" customFormat="1" ht="27.95" customHeight="1">
      <c r="A54" s="78"/>
      <c r="B54" s="79"/>
      <c r="C54" s="130" t="str">
        <f>VLOOKUP(B54,LISTA!$A$1:$G$249,2,0)</f>
        <v>-</v>
      </c>
      <c r="D54" s="80">
        <v>0</v>
      </c>
      <c r="G54" s="82"/>
      <c r="I54" s="83"/>
      <c r="J54" s="241"/>
      <c r="K54" s="241"/>
      <c r="L54" s="82"/>
      <c r="M54" s="83"/>
      <c r="N54" s="83"/>
      <c r="O54" s="256"/>
      <c r="P54" s="256"/>
      <c r="Q54" s="82"/>
      <c r="R54" s="83"/>
      <c r="S54" s="83"/>
      <c r="W54" s="266" t="s">
        <v>4</v>
      </c>
      <c r="X54" s="116">
        <f>IF(S30=1,Q30,Q34)</f>
        <v>0</v>
      </c>
      <c r="Y54" s="116">
        <f>IF(S30=1,R30,R34)</f>
        <v>0</v>
      </c>
      <c r="Z54" s="113">
        <v>2</v>
      </c>
      <c r="AA54" s="83"/>
    </row>
    <row r="55" spans="1:27" s="81" customFormat="1" ht="27.95" customHeight="1">
      <c r="A55" s="84"/>
      <c r="B55" s="82"/>
      <c r="C55" s="130" t="str">
        <f>VLOOKUP(B54,LISTA!$A$1:$G$249,3,0)</f>
        <v>-</v>
      </c>
      <c r="D55" s="83"/>
      <c r="G55" s="82"/>
      <c r="H55" s="84"/>
      <c r="I55" s="83"/>
      <c r="J55" s="241"/>
      <c r="K55" s="241"/>
      <c r="L55" s="82"/>
      <c r="M55" s="137"/>
      <c r="N55" s="83"/>
      <c r="O55" s="256"/>
      <c r="P55" s="256"/>
      <c r="Q55" s="82"/>
      <c r="R55" s="83"/>
      <c r="S55" s="83"/>
      <c r="W55" s="266"/>
      <c r="X55" s="113"/>
      <c r="Y55" s="116">
        <f>IF(S30=1,R31,R35)</f>
        <v>0</v>
      </c>
      <c r="Z55" s="113"/>
      <c r="AA55" s="83"/>
    </row>
    <row r="56" spans="1:27" s="81" customFormat="1" ht="27.95" customHeight="1">
      <c r="A56" s="85"/>
      <c r="B56" s="82"/>
      <c r="C56" s="86"/>
      <c r="D56" s="83"/>
      <c r="G56" s="82"/>
      <c r="H56" s="85"/>
      <c r="I56" s="242" t="s">
        <v>0</v>
      </c>
      <c r="J56" s="242"/>
      <c r="K56" s="87">
        <v>20</v>
      </c>
      <c r="L56" s="132">
        <f>IF(AND(I20=1,I28=0),IF(I20=1,G52,G60),IF(I20=0,G60,$A$4))</f>
        <v>0</v>
      </c>
      <c r="M56" s="130">
        <f>IF(AND(I52=1,I60=0),IF(I52=1,H52,H60),IF(I52=0,H60,$A$4))</f>
        <v>0</v>
      </c>
      <c r="N56" s="80"/>
      <c r="Q56" s="82"/>
      <c r="R56" s="83"/>
      <c r="S56" s="83"/>
      <c r="W56" s="266" t="s">
        <v>5</v>
      </c>
      <c r="X56" s="116">
        <f>IF(S30=0,Q30,Q34)</f>
        <v>0</v>
      </c>
      <c r="Y56" s="116">
        <f>IF(S30=0,R30,R34)</f>
        <v>0</v>
      </c>
      <c r="Z56" s="113">
        <v>1</v>
      </c>
      <c r="AA56" s="83"/>
    </row>
    <row r="57" spans="1:27" s="81" customFormat="1" ht="27.95" customHeight="1">
      <c r="A57" s="85"/>
      <c r="B57" s="82"/>
      <c r="C57" s="86"/>
      <c r="D57" s="83"/>
      <c r="G57" s="82"/>
      <c r="H57" s="85"/>
      <c r="I57" s="83"/>
      <c r="J57" s="256"/>
      <c r="K57" s="256"/>
      <c r="L57" s="82"/>
      <c r="M57" s="130">
        <f>IF(AND(I52=1,I60=0),IF(I52=1,H53,H61),IF(I52=0,H61,$A$4))</f>
        <v>0</v>
      </c>
      <c r="N57" s="83"/>
      <c r="Q57" s="82"/>
      <c r="R57" s="83"/>
      <c r="S57" s="83"/>
      <c r="W57" s="266"/>
      <c r="X57" s="113"/>
      <c r="Y57" s="116">
        <f>IF(S30=0,R31,R35)</f>
        <v>0</v>
      </c>
      <c r="Z57" s="117"/>
    </row>
    <row r="58" spans="1:27" s="81" customFormat="1" ht="27.95" customHeight="1">
      <c r="A58" s="78"/>
      <c r="B58" s="79">
        <v>84</v>
      </c>
      <c r="C58" s="130" t="str">
        <f>VLOOKUP(B58,LISTA!$A$1:$G$249,2,0)</f>
        <v>KŁODNICKA MIŁKA</v>
      </c>
      <c r="D58" s="80" t="s">
        <v>22</v>
      </c>
      <c r="G58" s="82"/>
      <c r="I58" s="83"/>
      <c r="J58" s="256"/>
      <c r="K58" s="256"/>
      <c r="L58" s="82"/>
      <c r="M58" s="83"/>
      <c r="N58" s="83"/>
      <c r="Q58" s="82"/>
      <c r="R58" s="83"/>
      <c r="S58" s="83"/>
      <c r="X58" s="82"/>
      <c r="Y58" s="83"/>
    </row>
    <row r="59" spans="1:27" s="81" customFormat="1" ht="27.95" customHeight="1">
      <c r="A59" s="84"/>
      <c r="B59" s="82"/>
      <c r="C59" s="130" t="str">
        <f>VLOOKUP(B58,LISTA!$A$1:$G$249,3,0)</f>
        <v>RAION RADOM</v>
      </c>
      <c r="D59" s="83"/>
      <c r="E59" s="241"/>
      <c r="F59" s="241"/>
      <c r="G59" s="82"/>
      <c r="I59" s="83"/>
      <c r="J59" s="256"/>
      <c r="K59" s="256"/>
      <c r="L59" s="82"/>
      <c r="M59" s="83"/>
      <c r="N59" s="83"/>
      <c r="Q59" s="82"/>
      <c r="R59" s="83"/>
      <c r="S59" s="83"/>
      <c r="X59" s="82"/>
      <c r="Y59" s="83"/>
    </row>
    <row r="60" spans="1:27" s="81" customFormat="1" ht="27.95" customHeight="1">
      <c r="A60" s="261"/>
      <c r="B60" s="82"/>
      <c r="C60" s="86"/>
      <c r="D60" s="242" t="s">
        <v>0</v>
      </c>
      <c r="E60" s="242"/>
      <c r="F60" s="87">
        <v>4</v>
      </c>
      <c r="G60" s="132">
        <f>IF(AND(D2=1,D6=0),IF(D2=1,B58,B62),IF(D2=0,B62,$A$4))</f>
        <v>84</v>
      </c>
      <c r="H60" s="130">
        <f>IF(AND(D58=1,D62=0),IF(D58=1,C58,C62),IF(D58=0,C62,$A$4))</f>
        <v>0</v>
      </c>
      <c r="I60" s="80" t="s">
        <v>22</v>
      </c>
      <c r="L60" s="82"/>
      <c r="M60" s="83"/>
      <c r="N60" s="83"/>
      <c r="Q60" s="82"/>
      <c r="R60" s="83"/>
      <c r="S60" s="83"/>
      <c r="X60" s="82"/>
      <c r="Y60" s="83"/>
    </row>
    <row r="61" spans="1:27" s="81" customFormat="1" ht="27.95" customHeight="1">
      <c r="A61" s="261"/>
      <c r="B61" s="82"/>
      <c r="C61" s="86"/>
      <c r="D61" s="83"/>
      <c r="E61" s="256"/>
      <c r="F61" s="256"/>
      <c r="G61" s="82"/>
      <c r="H61" s="130">
        <f>IF(AND(D58=1,D62=0),IF(D58=1,C59,C63),IF(D58=0,C63,$A$4))</f>
        <v>0</v>
      </c>
      <c r="I61" s="83"/>
      <c r="L61" s="82"/>
      <c r="M61" s="83"/>
      <c r="N61" s="83"/>
      <c r="Q61" s="82"/>
      <c r="R61" s="83"/>
      <c r="S61" s="83"/>
      <c r="X61" s="82"/>
      <c r="Y61" s="83"/>
    </row>
    <row r="62" spans="1:27" s="81" customFormat="1" ht="27.95" customHeight="1">
      <c r="A62" s="78"/>
      <c r="B62" s="79">
        <v>205</v>
      </c>
      <c r="C62" s="130" t="str">
        <f>VLOOKUP(B62,LISTA!$A$1:$G$249,2,0)</f>
        <v>PAŁKA PAULA</v>
      </c>
      <c r="D62" s="80" t="s">
        <v>22</v>
      </c>
      <c r="G62" s="82"/>
      <c r="I62" s="83"/>
      <c r="L62" s="82"/>
      <c r="M62" s="83"/>
      <c r="N62" s="83"/>
      <c r="Q62" s="82"/>
      <c r="R62" s="83"/>
      <c r="S62" s="83"/>
      <c r="X62" s="82"/>
      <c r="Y62" s="83"/>
    </row>
    <row r="63" spans="1:27" s="81" customFormat="1" ht="27.95" customHeight="1">
      <c r="A63" s="84"/>
      <c r="B63" s="83"/>
      <c r="C63" s="130" t="str">
        <f>VLOOKUP(B62,LISTA!$A$1:$G$249,3,0)</f>
        <v>BIAŁY LEW DOJO JELENIA GÓRA</v>
      </c>
      <c r="D63" s="83"/>
      <c r="G63" s="82"/>
      <c r="I63" s="83"/>
      <c r="L63" s="82"/>
      <c r="M63" s="83"/>
      <c r="N63" s="83"/>
      <c r="Q63" s="82"/>
      <c r="R63" s="83"/>
      <c r="S63" s="83"/>
      <c r="X63" s="82"/>
      <c r="Y63" s="83"/>
    </row>
    <row r="64" spans="1:27" s="81" customFormat="1" ht="27.95" customHeight="1">
      <c r="A64" s="85"/>
      <c r="B64" s="83"/>
      <c r="C64" s="86"/>
      <c r="D64" s="83"/>
      <c r="G64" s="82"/>
      <c r="I64" s="83"/>
      <c r="L64" s="82"/>
      <c r="M64" s="83"/>
      <c r="N64" s="83"/>
      <c r="Q64" s="82"/>
      <c r="R64" s="83"/>
      <c r="S64" s="83"/>
      <c r="X64" s="82"/>
      <c r="Y64" s="83"/>
    </row>
    <row r="65" spans="1:26" s="123" customFormat="1" ht="30">
      <c r="A65" s="118"/>
      <c r="B65" s="119"/>
      <c r="C65" s="120"/>
      <c r="D65" s="119"/>
      <c r="E65" s="121"/>
      <c r="F65" s="121"/>
      <c r="G65" s="122"/>
      <c r="H65" s="121"/>
      <c r="I65" s="119"/>
      <c r="J65" s="121"/>
      <c r="K65" s="121"/>
      <c r="L65" s="122"/>
      <c r="M65" s="119"/>
      <c r="N65" s="119"/>
      <c r="O65" s="121"/>
      <c r="P65" s="121"/>
      <c r="Q65" s="122"/>
      <c r="R65" s="119"/>
      <c r="S65" s="119"/>
      <c r="T65" s="121"/>
      <c r="U65" s="121"/>
      <c r="V65" s="121"/>
      <c r="W65" s="121"/>
      <c r="X65" s="122"/>
      <c r="Y65" s="119"/>
      <c r="Z65" s="121"/>
    </row>
  </sheetData>
  <sheetProtection formatCells="0" selectLockedCells="1" selectUnlockedCells="1"/>
  <mergeCells count="69">
    <mergeCell ref="A60:A61"/>
    <mergeCell ref="D60:E60"/>
    <mergeCell ref="E61:F61"/>
    <mergeCell ref="R3:R4"/>
    <mergeCell ref="S3:W4"/>
    <mergeCell ref="W52:W53"/>
    <mergeCell ref="E53:F53"/>
    <mergeCell ref="J53:K55"/>
    <mergeCell ref="W54:W55"/>
    <mergeCell ref="I56:J56"/>
    <mergeCell ref="W56:W57"/>
    <mergeCell ref="J57:K59"/>
    <mergeCell ref="E59:F59"/>
    <mergeCell ref="A44:A45"/>
    <mergeCell ref="D44:E44"/>
    <mergeCell ref="E45:F45"/>
    <mergeCell ref="N48:O48"/>
    <mergeCell ref="X48:Z48"/>
    <mergeCell ref="O49:P55"/>
    <mergeCell ref="W50:W51"/>
    <mergeCell ref="E51:F51"/>
    <mergeCell ref="A52:A53"/>
    <mergeCell ref="D52:E52"/>
    <mergeCell ref="E37:F37"/>
    <mergeCell ref="J37:K39"/>
    <mergeCell ref="I40:J40"/>
    <mergeCell ref="J41:K43"/>
    <mergeCell ref="Z32:AB33"/>
    <mergeCell ref="T33:W47"/>
    <mergeCell ref="E35:F35"/>
    <mergeCell ref="O35:P39"/>
    <mergeCell ref="A36:A37"/>
    <mergeCell ref="D36:E36"/>
    <mergeCell ref="O41:P47"/>
    <mergeCell ref="E43:F43"/>
    <mergeCell ref="T17:W31"/>
    <mergeCell ref="E19:F19"/>
    <mergeCell ref="A20:A21"/>
    <mergeCell ref="D20:E20"/>
    <mergeCell ref="E21:F21"/>
    <mergeCell ref="J21:K23"/>
    <mergeCell ref="I24:J24"/>
    <mergeCell ref="J25:K27"/>
    <mergeCell ref="O25:P29"/>
    <mergeCell ref="E27:F27"/>
    <mergeCell ref="O17:P23"/>
    <mergeCell ref="A28:A29"/>
    <mergeCell ref="D28:E28"/>
    <mergeCell ref="Q28:S28"/>
    <mergeCell ref="E29:F29"/>
    <mergeCell ref="E11:F11"/>
    <mergeCell ref="A12:A13"/>
    <mergeCell ref="D12:E12"/>
    <mergeCell ref="E13:F13"/>
    <mergeCell ref="N16:O16"/>
    <mergeCell ref="I8:J8"/>
    <mergeCell ref="R8:U8"/>
    <mergeCell ref="V8:W8"/>
    <mergeCell ref="J9:K11"/>
    <mergeCell ref="O9:P15"/>
    <mergeCell ref="R10:W11"/>
    <mergeCell ref="B1:H1"/>
    <mergeCell ref="I1:Y1"/>
    <mergeCell ref="E3:F3"/>
    <mergeCell ref="D4:E4"/>
    <mergeCell ref="E5:F5"/>
    <mergeCell ref="J5:K7"/>
    <mergeCell ref="R6:U6"/>
    <mergeCell ref="V6:W6"/>
  </mergeCells>
  <dataValidations count="2">
    <dataValidation type="list" allowBlank="1" sqref="B34 B30 B26 B22 B18 B14 B10 B6 B62 B58 B54 B50 B46 B42 B38">
      <formula1>#REF!</formula1>
    </dataValidation>
    <dataValidation type="list" allowBlank="1" sqref="B2">
      <formula1>#REF!</formula1>
    </dataValidation>
  </dataValidations>
  <printOptions horizontalCentered="1" verticalCentered="1"/>
  <pageMargins left="0.25" right="0.25" top="0.75" bottom="0.75" header="0.3" footer="0.3"/>
  <pageSetup paperSize="180" scale="37" pageOrder="overThenDown" orientation="landscape" horizontalDpi="4294967293" vertic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pageSetUpPr fitToPage="1"/>
  </sheetPr>
  <dimension ref="A1:AMJ65"/>
  <sheetViews>
    <sheetView zoomScale="50" zoomScaleNormal="50" workbookViewId="0">
      <selection activeCell="I1" sqref="B1:Y1"/>
    </sheetView>
  </sheetViews>
  <sheetFormatPr defaultRowHeight="26.25"/>
  <cols>
    <col min="1" max="1" width="2.625" style="45" customWidth="1"/>
    <col min="2" max="2" width="9.25" style="3" customWidth="1"/>
    <col min="3" max="3" width="55.625" style="5" customWidth="1"/>
    <col min="4" max="4" width="6.625" style="3" customWidth="1"/>
    <col min="5" max="5" width="13.875" style="1" customWidth="1"/>
    <col min="6" max="6" width="10.75" style="1" customWidth="1"/>
    <col min="7" max="7" width="9.25" style="2" customWidth="1"/>
    <col min="8" max="8" width="56.375" style="1" customWidth="1"/>
    <col min="9" max="9" width="6.625" style="3" customWidth="1"/>
    <col min="10" max="10" width="13.875" style="1" customWidth="1"/>
    <col min="11" max="11" width="10.75" style="1" customWidth="1"/>
    <col min="12" max="12" width="9.25" style="2" customWidth="1"/>
    <col min="13" max="13" width="55.25" style="3" customWidth="1"/>
    <col min="14" max="14" width="6.625" style="3" customWidth="1"/>
    <col min="15" max="15" width="14" style="1" customWidth="1"/>
    <col min="16" max="16" width="10.75" style="1" customWidth="1"/>
    <col min="17" max="17" width="9.25" style="2" customWidth="1"/>
    <col min="18" max="18" width="56" style="3" customWidth="1"/>
    <col min="19" max="19" width="10.25" style="3" customWidth="1"/>
    <col min="20" max="20" width="10.75" style="1" customWidth="1"/>
    <col min="21" max="21" width="7.25" style="1" customWidth="1"/>
    <col min="22" max="22" width="3.75" style="1" customWidth="1"/>
    <col min="23" max="23" width="18.625" style="1" customWidth="1"/>
    <col min="24" max="24" width="15" style="2" customWidth="1"/>
    <col min="25" max="25" width="56.625" style="3" customWidth="1"/>
    <col min="26" max="26" width="23.625" style="1" customWidth="1"/>
    <col min="27" max="1024" width="10.75" style="1" customWidth="1"/>
    <col min="1025" max="1025" width="9" style="44" customWidth="1"/>
    <col min="1026" max="16384" width="9" style="44"/>
  </cols>
  <sheetData>
    <row r="1" spans="1:25" s="41" customFormat="1" ht="45" customHeight="1">
      <c r="A1" s="56"/>
      <c r="B1" s="229" t="s">
        <v>257</v>
      </c>
      <c r="C1" s="229"/>
      <c r="D1" s="229"/>
      <c r="E1" s="229"/>
      <c r="F1" s="229"/>
      <c r="G1" s="229"/>
      <c r="H1" s="229"/>
      <c r="I1" s="230" t="str">
        <f ca="1">MID(CELL("nazwa_pliku",A1),FIND("]",CELL("nazwa_pliku",A1),1)+1,100)</f>
        <v>WZOR</v>
      </c>
      <c r="J1" s="230"/>
      <c r="K1" s="230"/>
      <c r="L1" s="230"/>
      <c r="M1" s="230"/>
      <c r="N1" s="230"/>
      <c r="O1" s="230"/>
      <c r="P1" s="230"/>
      <c r="Q1" s="230"/>
      <c r="R1" s="230"/>
      <c r="S1" s="230"/>
      <c r="T1" s="230"/>
      <c r="U1" s="230"/>
      <c r="V1" s="230"/>
      <c r="W1" s="230"/>
      <c r="X1" s="230"/>
      <c r="Y1" s="230"/>
    </row>
    <row r="2" spans="1:25" s="43" customFormat="1" ht="27.95" customHeight="1">
      <c r="A2" s="42"/>
      <c r="B2" s="10">
        <v>0</v>
      </c>
      <c r="C2" s="11" t="str">
        <f>VLOOKUP(B2,LISTA!A1:G249,2,0)</f>
        <v>-</v>
      </c>
      <c r="D2" s="12" t="s">
        <v>22</v>
      </c>
      <c r="G2" s="13"/>
      <c r="I2" s="14"/>
      <c r="L2" s="13"/>
      <c r="M2" s="14"/>
      <c r="N2" s="14"/>
      <c r="Q2" s="13"/>
      <c r="R2" s="14"/>
      <c r="S2" s="14"/>
      <c r="X2" s="13"/>
      <c r="Y2" s="14"/>
    </row>
    <row r="3" spans="1:25" s="43" customFormat="1" ht="27.95" customHeight="1">
      <c r="A3" s="47"/>
      <c r="B3" s="13"/>
      <c r="C3" s="53" t="str">
        <f>VLOOKUP(B2,LISTA!$A$1:$G$249,3,0)</f>
        <v>-</v>
      </c>
      <c r="D3" s="14"/>
      <c r="E3" s="220"/>
      <c r="F3" s="220"/>
      <c r="G3" s="13"/>
      <c r="I3" s="14"/>
      <c r="L3" s="13"/>
      <c r="M3" s="14"/>
      <c r="N3" s="14"/>
      <c r="Q3" s="13"/>
      <c r="R3" s="231" t="s">
        <v>28</v>
      </c>
      <c r="S3" s="232"/>
      <c r="T3" s="232"/>
      <c r="U3" s="232"/>
      <c r="V3" s="232"/>
      <c r="W3" s="233"/>
      <c r="X3" s="13"/>
      <c r="Y3" s="14"/>
    </row>
    <row r="4" spans="1:25" s="43" customFormat="1" ht="27.95" customHeight="1">
      <c r="A4" s="46"/>
      <c r="B4" s="13"/>
      <c r="C4" s="16"/>
      <c r="D4" s="217" t="s">
        <v>0</v>
      </c>
      <c r="E4" s="217"/>
      <c r="F4" s="21"/>
      <c r="G4" s="15">
        <f>IF(AND(D2=1,D6=0),IF(D2=1,B2,B6),IF(D2=0,B6,$A$4))</f>
        <v>0</v>
      </c>
      <c r="H4" s="11">
        <f>IF(AND(D2=1,D6=0),IF(D2=1,C2,C6),IF(D2=0,C6,$A$4))</f>
        <v>0</v>
      </c>
      <c r="I4" s="12"/>
      <c r="L4" s="13"/>
      <c r="M4" s="14"/>
      <c r="N4" s="14"/>
      <c r="Q4" s="13"/>
      <c r="R4" s="234"/>
      <c r="S4" s="235"/>
      <c r="T4" s="235"/>
      <c r="U4" s="235"/>
      <c r="V4" s="235"/>
      <c r="W4" s="236"/>
      <c r="X4" s="13"/>
      <c r="Y4" s="14"/>
    </row>
    <row r="5" spans="1:25" s="43" customFormat="1" ht="27.95" customHeight="1">
      <c r="A5" s="46"/>
      <c r="B5" s="13"/>
      <c r="C5" s="16"/>
      <c r="D5" s="14"/>
      <c r="E5" s="218"/>
      <c r="F5" s="218"/>
      <c r="G5" s="13"/>
      <c r="H5" s="11">
        <f>IF(AND(D2=1,D6=0),IF(D2=1,C3,C7),IF(D2=0,C7,$A$4))</f>
        <v>0</v>
      </c>
      <c r="I5" s="14"/>
      <c r="J5" s="220"/>
      <c r="K5" s="220"/>
      <c r="L5" s="13"/>
      <c r="M5" s="14"/>
      <c r="N5" s="14"/>
      <c r="Q5" s="13"/>
      <c r="R5" s="61"/>
      <c r="S5" s="62"/>
      <c r="T5" s="62"/>
      <c r="U5" s="63"/>
      <c r="V5" s="64"/>
      <c r="W5" s="65"/>
      <c r="X5" s="13"/>
      <c r="Y5" s="14"/>
    </row>
    <row r="6" spans="1:25" s="43" customFormat="1" ht="27.95" customHeight="1">
      <c r="A6" s="42"/>
      <c r="B6" s="10">
        <v>0</v>
      </c>
      <c r="C6" s="11" t="str">
        <f>VLOOKUP(B6,LISTA!$A$1:$G$249,2,0)</f>
        <v>-</v>
      </c>
      <c r="D6" s="12" t="s">
        <v>22</v>
      </c>
      <c r="G6" s="13"/>
      <c r="I6" s="14"/>
      <c r="J6" s="220"/>
      <c r="K6" s="220"/>
      <c r="L6" s="13"/>
      <c r="M6" s="14"/>
      <c r="N6" s="14"/>
      <c r="Q6" s="13"/>
      <c r="R6" s="222" t="s">
        <v>27</v>
      </c>
      <c r="S6" s="223"/>
      <c r="T6" s="223"/>
      <c r="U6" s="223"/>
      <c r="V6" s="224" t="s">
        <v>23</v>
      </c>
      <c r="W6" s="225"/>
      <c r="X6" s="13"/>
      <c r="Y6" s="14"/>
    </row>
    <row r="7" spans="1:25" s="43" customFormat="1" ht="27.95" customHeight="1">
      <c r="A7" s="47"/>
      <c r="B7" s="13"/>
      <c r="C7" s="53" t="str">
        <f>VLOOKUP(B6,LISTA!$A$1:$G$249,3,0)</f>
        <v>-</v>
      </c>
      <c r="D7" s="14"/>
      <c r="G7" s="13"/>
      <c r="H7" s="47"/>
      <c r="I7" s="14"/>
      <c r="J7" s="220"/>
      <c r="K7" s="220"/>
      <c r="L7" s="13"/>
      <c r="M7" s="14"/>
      <c r="N7" s="14"/>
      <c r="Q7" s="13"/>
      <c r="R7" s="61"/>
      <c r="S7" s="62"/>
      <c r="T7" s="62"/>
      <c r="U7" s="63"/>
      <c r="V7" s="64"/>
      <c r="W7" s="65"/>
      <c r="X7" s="13"/>
      <c r="Y7" s="14"/>
    </row>
    <row r="8" spans="1:25" s="43" customFormat="1" ht="27.95" customHeight="1">
      <c r="A8" s="46"/>
      <c r="B8" s="13"/>
      <c r="C8" s="16"/>
      <c r="D8" s="14"/>
      <c r="G8" s="13"/>
      <c r="H8" s="46"/>
      <c r="I8" s="217" t="s">
        <v>0</v>
      </c>
      <c r="J8" s="217"/>
      <c r="K8" s="21"/>
      <c r="L8" s="15">
        <f>IF(AND(I4=1,I12=0),IF(I4=1,G4,G12),IF(I4=0,G12,$A$4))</f>
        <v>0</v>
      </c>
      <c r="M8" s="11">
        <f>IF(AND(I4=1,I12=0),IF(I4=1,H4,H12),IF(I4=0,H12,$A$4))</f>
        <v>0</v>
      </c>
      <c r="N8" s="12"/>
      <c r="Q8" s="13"/>
      <c r="R8" s="222" t="s">
        <v>24</v>
      </c>
      <c r="S8" s="223"/>
      <c r="T8" s="223"/>
      <c r="U8" s="223"/>
      <c r="V8" s="224" t="s">
        <v>25</v>
      </c>
      <c r="W8" s="225"/>
      <c r="X8" s="13"/>
      <c r="Y8" s="14"/>
    </row>
    <row r="9" spans="1:25" s="43" customFormat="1" ht="27.95" customHeight="1">
      <c r="A9" s="46"/>
      <c r="B9" s="13"/>
      <c r="C9" s="16"/>
      <c r="D9" s="14"/>
      <c r="G9" s="13"/>
      <c r="H9" s="46"/>
      <c r="I9" s="14"/>
      <c r="J9" s="218"/>
      <c r="K9" s="218"/>
      <c r="L9" s="13"/>
      <c r="M9" s="11">
        <f>IF(AND(I4=1,I12=0),IF(I4=1,H5,H13),IF(I4=0,H13,$A$4))</f>
        <v>0</v>
      </c>
      <c r="N9" s="14"/>
      <c r="O9" s="220"/>
      <c r="P9" s="220"/>
      <c r="Q9" s="13"/>
      <c r="R9" s="61"/>
      <c r="S9" s="62"/>
      <c r="T9" s="62"/>
      <c r="U9" s="63"/>
      <c r="V9" s="64"/>
      <c r="W9" s="65"/>
      <c r="X9" s="13"/>
      <c r="Y9" s="14"/>
    </row>
    <row r="10" spans="1:25" s="43" customFormat="1" ht="27.95" customHeight="1">
      <c r="A10" s="42"/>
      <c r="B10" s="10">
        <v>0</v>
      </c>
      <c r="C10" s="11" t="str">
        <f>VLOOKUP(B10,LISTA!$A$1:$G$249,2,0)</f>
        <v>-</v>
      </c>
      <c r="D10" s="12" t="s">
        <v>22</v>
      </c>
      <c r="G10" s="13"/>
      <c r="I10" s="14"/>
      <c r="J10" s="218"/>
      <c r="K10" s="218"/>
      <c r="L10" s="13"/>
      <c r="M10" s="14"/>
      <c r="N10" s="14"/>
      <c r="O10" s="220"/>
      <c r="P10" s="220"/>
      <c r="Q10" s="13"/>
      <c r="R10" s="226" t="s">
        <v>26</v>
      </c>
      <c r="S10" s="227"/>
      <c r="T10" s="227"/>
      <c r="U10" s="227"/>
      <c r="V10" s="227"/>
      <c r="W10" s="228"/>
      <c r="X10" s="13"/>
      <c r="Y10" s="14"/>
    </row>
    <row r="11" spans="1:25" s="43" customFormat="1" ht="27.95" customHeight="1">
      <c r="A11" s="47"/>
      <c r="B11" s="13"/>
      <c r="C11" s="53" t="str">
        <f>VLOOKUP(B10,LISTA!$A$1:$G$249,3,0)</f>
        <v>-</v>
      </c>
      <c r="D11" s="14"/>
      <c r="E11" s="220"/>
      <c r="F11" s="220"/>
      <c r="G11" s="13"/>
      <c r="I11" s="14"/>
      <c r="J11" s="218"/>
      <c r="K11" s="218"/>
      <c r="L11" s="13"/>
      <c r="M11" s="14"/>
      <c r="N11" s="14"/>
      <c r="O11" s="220"/>
      <c r="P11" s="220"/>
      <c r="Q11" s="13"/>
      <c r="R11" s="14"/>
      <c r="S11" s="14"/>
      <c r="X11" s="13"/>
      <c r="Y11" s="14"/>
    </row>
    <row r="12" spans="1:25" s="43" customFormat="1" ht="27.95" customHeight="1">
      <c r="A12" s="216"/>
      <c r="B12" s="13"/>
      <c r="C12" s="16"/>
      <c r="D12" s="217" t="s">
        <v>0</v>
      </c>
      <c r="E12" s="217"/>
      <c r="F12" s="21"/>
      <c r="G12" s="15">
        <f>IF(AND(D2=1,D6=0),IF(D2=1,B10,B14),IF(D2=0,B14,$A$4))</f>
        <v>0</v>
      </c>
      <c r="H12" s="11">
        <f>IF(AND(D10=1,D14=0),IF(D10=1,C10,C14),IF(D10=0,C14,$A$4))</f>
        <v>0</v>
      </c>
      <c r="I12" s="12"/>
      <c r="L12" s="13"/>
      <c r="M12" s="14"/>
      <c r="N12" s="14"/>
      <c r="O12" s="220"/>
      <c r="P12" s="220"/>
      <c r="Q12" s="13"/>
      <c r="R12" s="14"/>
      <c r="S12" s="14"/>
      <c r="X12" s="13"/>
      <c r="Y12" s="14"/>
    </row>
    <row r="13" spans="1:25" s="43" customFormat="1" ht="27.95" customHeight="1">
      <c r="A13" s="216"/>
      <c r="B13" s="13"/>
      <c r="C13" s="16"/>
      <c r="D13" s="14"/>
      <c r="E13" s="218"/>
      <c r="F13" s="218"/>
      <c r="G13" s="13"/>
      <c r="H13" s="11">
        <f>IF(AND(D10=1,D14=0),IF(D10=1,C11,C15),IF(D10=0,C15,$A$4))</f>
        <v>0</v>
      </c>
      <c r="I13" s="14"/>
      <c r="L13" s="13"/>
      <c r="M13" s="14"/>
      <c r="N13" s="14"/>
      <c r="O13" s="220"/>
      <c r="P13" s="220"/>
      <c r="Q13" s="13"/>
      <c r="R13" s="14"/>
      <c r="S13" s="14"/>
      <c r="X13" s="13"/>
      <c r="Y13" s="14"/>
    </row>
    <row r="14" spans="1:25" s="43" customFormat="1" ht="27.95" customHeight="1">
      <c r="A14" s="42"/>
      <c r="B14" s="10">
        <v>0</v>
      </c>
      <c r="C14" s="11" t="str">
        <f>VLOOKUP(B14,LISTA!$A$1:$G$249,2,0)</f>
        <v>-</v>
      </c>
      <c r="D14" s="12" t="s">
        <v>22</v>
      </c>
      <c r="G14" s="13"/>
      <c r="I14" s="14"/>
      <c r="L14" s="13"/>
      <c r="M14" s="14"/>
      <c r="N14" s="14"/>
      <c r="O14" s="220"/>
      <c r="P14" s="220"/>
      <c r="Q14" s="13"/>
      <c r="R14" s="14"/>
      <c r="S14" s="14"/>
      <c r="X14" s="13"/>
      <c r="Y14" s="14"/>
    </row>
    <row r="15" spans="1:25" s="43" customFormat="1" ht="27.95" customHeight="1">
      <c r="A15" s="47"/>
      <c r="B15" s="13"/>
      <c r="C15" s="53" t="str">
        <f>VLOOKUP(B14,LISTA!$A$1:$G$249,3,0)</f>
        <v>-</v>
      </c>
      <c r="D15" s="14"/>
      <c r="G15" s="13"/>
      <c r="I15" s="14"/>
      <c r="L15" s="13"/>
      <c r="M15" s="47"/>
      <c r="N15" s="14"/>
      <c r="O15" s="220"/>
      <c r="P15" s="220"/>
      <c r="Q15" s="13"/>
      <c r="R15" s="14"/>
      <c r="S15" s="14"/>
      <c r="X15" s="13"/>
      <c r="Y15" s="14"/>
    </row>
    <row r="16" spans="1:25" s="43" customFormat="1" ht="27.95" customHeight="1">
      <c r="A16" s="46"/>
      <c r="B16" s="13"/>
      <c r="C16" s="16"/>
      <c r="D16" s="14"/>
      <c r="G16" s="13"/>
      <c r="I16" s="14"/>
      <c r="L16" s="13"/>
      <c r="M16" s="46"/>
      <c r="N16" s="217" t="s">
        <v>0</v>
      </c>
      <c r="O16" s="217"/>
      <c r="P16" s="21"/>
      <c r="Q16" s="15">
        <f>IF(AND(N8=1,N24=0),IF(N8=1,L8,L24),IF(N8=0,L24,$A$4))</f>
        <v>0</v>
      </c>
      <c r="R16" s="11">
        <f>IF(AND(N8=1,N24=0),IF(N8=1,M8,M24),IF(N8=0,M24,$A$4))</f>
        <v>0</v>
      </c>
      <c r="S16" s="12"/>
      <c r="X16" s="13"/>
      <c r="Y16" s="14"/>
    </row>
    <row r="17" spans="1:28" s="43" customFormat="1" ht="27.95" customHeight="1">
      <c r="A17" s="46"/>
      <c r="B17" s="13"/>
      <c r="C17" s="16"/>
      <c r="D17" s="14"/>
      <c r="G17" s="13"/>
      <c r="I17" s="14"/>
      <c r="L17" s="13"/>
      <c r="M17" s="46"/>
      <c r="N17" s="14"/>
      <c r="O17" s="218"/>
      <c r="P17" s="218"/>
      <c r="Q17" s="13"/>
      <c r="R17" s="11">
        <f>IF(AND(N8=1,N24=0),IF(N8=1,M9,M25),IF(N8=0,M25,$A$4))</f>
        <v>0</v>
      </c>
      <c r="S17" s="14"/>
      <c r="T17" s="220"/>
      <c r="U17" s="220"/>
      <c r="V17" s="220"/>
      <c r="W17" s="220"/>
      <c r="X17" s="13"/>
      <c r="Y17" s="14"/>
    </row>
    <row r="18" spans="1:28" s="43" customFormat="1" ht="27.95" customHeight="1">
      <c r="A18" s="42"/>
      <c r="B18" s="10">
        <v>0</v>
      </c>
      <c r="C18" s="11" t="str">
        <f>VLOOKUP(B18,LISTA!$A$1:$G$249,2,0)</f>
        <v>-</v>
      </c>
      <c r="D18" s="12" t="s">
        <v>22</v>
      </c>
      <c r="G18" s="13"/>
      <c r="I18" s="14"/>
      <c r="L18" s="13"/>
      <c r="M18" s="14"/>
      <c r="N18" s="14"/>
      <c r="O18" s="218"/>
      <c r="P18" s="218"/>
      <c r="Q18" s="13"/>
      <c r="R18" s="14"/>
      <c r="S18" s="14"/>
      <c r="T18" s="220"/>
      <c r="U18" s="220"/>
      <c r="V18" s="220"/>
      <c r="W18" s="220"/>
      <c r="X18" s="13"/>
      <c r="Y18" s="14"/>
    </row>
    <row r="19" spans="1:28" s="43" customFormat="1" ht="27.95" customHeight="1">
      <c r="A19" s="47"/>
      <c r="B19" s="13"/>
      <c r="C19" s="53" t="str">
        <f>VLOOKUP(B18,LISTA!$A$1:$G$249,3,0)</f>
        <v>-</v>
      </c>
      <c r="D19" s="14"/>
      <c r="E19" s="220"/>
      <c r="F19" s="220"/>
      <c r="G19" s="13"/>
      <c r="I19" s="14"/>
      <c r="L19" s="13"/>
      <c r="M19" s="14"/>
      <c r="N19" s="14"/>
      <c r="O19" s="218"/>
      <c r="P19" s="218"/>
      <c r="Q19" s="13"/>
      <c r="R19" s="14"/>
      <c r="S19" s="14"/>
      <c r="T19" s="220"/>
      <c r="U19" s="220"/>
      <c r="V19" s="220"/>
      <c r="W19" s="220"/>
      <c r="X19" s="13"/>
      <c r="Y19" s="14"/>
    </row>
    <row r="20" spans="1:28" s="43" customFormat="1" ht="27.95" customHeight="1">
      <c r="A20" s="216"/>
      <c r="B20" s="13"/>
      <c r="C20" s="16"/>
      <c r="D20" s="217" t="s">
        <v>0</v>
      </c>
      <c r="E20" s="217"/>
      <c r="F20" s="21"/>
      <c r="G20" s="15">
        <f>IF(AND(D2=1,D6=0),IF(D2=1,B18,B22),IF(D2=0,B22,$A$4))</f>
        <v>0</v>
      </c>
      <c r="H20" s="11">
        <f>IF(AND(D18=1,D22=0),IF(D18=1,C18,C22),IF(D18=0,C22,$A$4))</f>
        <v>0</v>
      </c>
      <c r="I20" s="12"/>
      <c r="L20" s="13"/>
      <c r="M20" s="14"/>
      <c r="N20" s="14"/>
      <c r="O20" s="218"/>
      <c r="P20" s="218"/>
      <c r="Q20" s="13"/>
      <c r="R20" s="14"/>
      <c r="S20" s="14"/>
      <c r="T20" s="220"/>
      <c r="U20" s="220"/>
      <c r="V20" s="220"/>
      <c r="W20" s="220"/>
      <c r="X20" s="13"/>
      <c r="Y20" s="14"/>
    </row>
    <row r="21" spans="1:28" s="43" customFormat="1" ht="27.95" customHeight="1">
      <c r="A21" s="216"/>
      <c r="B21" s="13"/>
      <c r="C21" s="16"/>
      <c r="D21" s="14"/>
      <c r="E21" s="218"/>
      <c r="F21" s="218"/>
      <c r="G21" s="13"/>
      <c r="H21" s="11">
        <f>IF(AND(D18=1,D22=0),IF(D18=1,C19,C23),IF(D18=0,C23,$A$4))</f>
        <v>0</v>
      </c>
      <c r="I21" s="14"/>
      <c r="J21" s="220"/>
      <c r="K21" s="220"/>
      <c r="L21" s="13"/>
      <c r="M21" s="14"/>
      <c r="N21" s="14"/>
      <c r="O21" s="218"/>
      <c r="P21" s="218"/>
      <c r="Q21" s="13"/>
      <c r="R21" s="14"/>
      <c r="S21" s="14"/>
      <c r="T21" s="220"/>
      <c r="U21" s="220"/>
      <c r="V21" s="220"/>
      <c r="W21" s="220"/>
      <c r="X21" s="13"/>
      <c r="Y21" s="14"/>
    </row>
    <row r="22" spans="1:28" s="43" customFormat="1" ht="27.95" customHeight="1">
      <c r="A22" s="42"/>
      <c r="B22" s="10">
        <v>0</v>
      </c>
      <c r="C22" s="11" t="str">
        <f>VLOOKUP(B22,LISTA!$A$1:$G$249,2,0)</f>
        <v>-</v>
      </c>
      <c r="D22" s="12" t="s">
        <v>22</v>
      </c>
      <c r="G22" s="13"/>
      <c r="I22" s="14"/>
      <c r="J22" s="220"/>
      <c r="K22" s="220"/>
      <c r="L22" s="13"/>
      <c r="M22" s="14"/>
      <c r="N22" s="14"/>
      <c r="O22" s="218"/>
      <c r="P22" s="218"/>
      <c r="Q22" s="13"/>
      <c r="R22" s="14"/>
      <c r="S22" s="14"/>
      <c r="T22" s="220"/>
      <c r="U22" s="220"/>
      <c r="V22" s="220"/>
      <c r="W22" s="220"/>
      <c r="X22" s="13"/>
      <c r="Y22" s="14"/>
    </row>
    <row r="23" spans="1:28" s="43" customFormat="1" ht="27.95" customHeight="1">
      <c r="A23" s="47"/>
      <c r="B23" s="13"/>
      <c r="C23" s="53" t="str">
        <f>VLOOKUP(B22,LISTA!$A$1:$G$249,3,0)</f>
        <v>-</v>
      </c>
      <c r="D23" s="14"/>
      <c r="G23" s="13"/>
      <c r="H23" s="47"/>
      <c r="I23" s="14"/>
      <c r="J23" s="220"/>
      <c r="K23" s="220"/>
      <c r="L23" s="13"/>
      <c r="M23" s="14"/>
      <c r="N23" s="14"/>
      <c r="O23" s="218"/>
      <c r="P23" s="218"/>
      <c r="Q23" s="13"/>
      <c r="R23" s="14"/>
      <c r="S23" s="14"/>
      <c r="T23" s="220"/>
      <c r="U23" s="220"/>
      <c r="V23" s="220"/>
      <c r="W23" s="220"/>
      <c r="X23" s="13"/>
      <c r="Y23" s="14"/>
    </row>
    <row r="24" spans="1:28" s="43" customFormat="1" ht="27.95" customHeight="1">
      <c r="A24" s="46"/>
      <c r="B24" s="13"/>
      <c r="C24" s="16"/>
      <c r="D24" s="14"/>
      <c r="G24" s="13"/>
      <c r="H24" s="46"/>
      <c r="I24" s="217" t="s">
        <v>0</v>
      </c>
      <c r="J24" s="217"/>
      <c r="K24" s="21"/>
      <c r="L24" s="15">
        <f>IF(AND(I20=1,I28=0),IF(I20=1,G20,G28),IF(I20=0,G28,$A$4))</f>
        <v>0</v>
      </c>
      <c r="M24" s="11">
        <f>IF(AND(I20=1,I28=0),IF(I20=1,H20,H28),IF(I20=0,H28,$A$4))</f>
        <v>0</v>
      </c>
      <c r="N24" s="12"/>
      <c r="Q24" s="13"/>
      <c r="R24" s="14"/>
      <c r="S24" s="14"/>
      <c r="T24" s="220"/>
      <c r="U24" s="220"/>
      <c r="V24" s="220"/>
      <c r="W24" s="220"/>
      <c r="X24" s="13"/>
      <c r="Y24" s="14"/>
    </row>
    <row r="25" spans="1:28" s="43" customFormat="1" ht="27.95" customHeight="1">
      <c r="A25" s="46"/>
      <c r="B25" s="13"/>
      <c r="C25" s="16"/>
      <c r="D25" s="14"/>
      <c r="G25" s="13"/>
      <c r="H25" s="46"/>
      <c r="I25" s="14"/>
      <c r="J25" s="218"/>
      <c r="K25" s="218"/>
      <c r="L25" s="13"/>
      <c r="M25" s="11">
        <f>IF(AND(I20=1,I28=0),IF(I20=1,H21,H29),IF(I20=0,H29,$A$4))</f>
        <v>0</v>
      </c>
      <c r="N25" s="14"/>
      <c r="O25" s="220"/>
      <c r="P25" s="220"/>
      <c r="Q25" s="13"/>
      <c r="R25" s="14"/>
      <c r="S25" s="14"/>
      <c r="T25" s="220"/>
      <c r="U25" s="220"/>
      <c r="V25" s="220"/>
      <c r="W25" s="220"/>
      <c r="X25" s="13"/>
      <c r="Y25" s="14"/>
    </row>
    <row r="26" spans="1:28" s="43" customFormat="1" ht="27.95" customHeight="1">
      <c r="A26" s="42"/>
      <c r="B26" s="10"/>
      <c r="C26" s="11" t="str">
        <f>VLOOKUP(B26,LISTA!$A$1:$G$249,2,0)</f>
        <v>-</v>
      </c>
      <c r="D26" s="12" t="s">
        <v>22</v>
      </c>
      <c r="G26" s="13"/>
      <c r="I26" s="14"/>
      <c r="J26" s="218"/>
      <c r="K26" s="218"/>
      <c r="L26" s="13"/>
      <c r="M26" s="14"/>
      <c r="N26" s="14"/>
      <c r="O26" s="220"/>
      <c r="P26" s="220"/>
      <c r="Q26" s="13"/>
      <c r="R26" s="14"/>
      <c r="S26" s="14"/>
      <c r="T26" s="220"/>
      <c r="U26" s="220"/>
      <c r="V26" s="220"/>
      <c r="W26" s="220"/>
      <c r="X26" s="13"/>
      <c r="Y26" s="14"/>
    </row>
    <row r="27" spans="1:28" s="43" customFormat="1" ht="27.95" customHeight="1">
      <c r="A27" s="47"/>
      <c r="B27" s="13"/>
      <c r="C27" s="11" t="str">
        <f>VLOOKUP(B26,LISTA!$A$1:$G$249,3,0)</f>
        <v>-</v>
      </c>
      <c r="D27" s="14"/>
      <c r="E27" s="220"/>
      <c r="F27" s="220"/>
      <c r="G27" s="13"/>
      <c r="I27" s="14"/>
      <c r="J27" s="218"/>
      <c r="K27" s="218"/>
      <c r="L27" s="13"/>
      <c r="M27" s="14"/>
      <c r="N27" s="14"/>
      <c r="O27" s="220"/>
      <c r="P27" s="220"/>
      <c r="Q27" s="13"/>
      <c r="R27" s="14"/>
      <c r="S27" s="14"/>
      <c r="T27" s="220"/>
      <c r="U27" s="220"/>
      <c r="V27" s="220"/>
      <c r="W27" s="220"/>
      <c r="X27" s="13"/>
      <c r="Y27" s="14"/>
    </row>
    <row r="28" spans="1:28" s="43" customFormat="1" ht="27.95" customHeight="1">
      <c r="A28" s="216"/>
      <c r="B28" s="13"/>
      <c r="C28" s="16"/>
      <c r="D28" s="217" t="s">
        <v>0</v>
      </c>
      <c r="E28" s="217"/>
      <c r="F28" s="21"/>
      <c r="G28" s="15">
        <f>IF(AND(D2=1,D6=0),IF(D2=1,B26,B30),IF(D2=0,B30,$A$4))</f>
        <v>0</v>
      </c>
      <c r="H28" s="11">
        <f>IF(AND(D26=1,D30=0),IF(D26=1,C26,C30),IF(D26=0,C30,$A$4))</f>
        <v>0</v>
      </c>
      <c r="I28" s="12"/>
      <c r="L28" s="13"/>
      <c r="M28" s="14"/>
      <c r="N28" s="14"/>
      <c r="O28" s="220"/>
      <c r="P28" s="220"/>
      <c r="Q28" s="239" t="s">
        <v>1</v>
      </c>
      <c r="R28" s="239"/>
      <c r="S28" s="239"/>
      <c r="T28" s="220"/>
      <c r="U28" s="220"/>
      <c r="V28" s="220"/>
      <c r="W28" s="220"/>
      <c r="X28" s="13"/>
      <c r="Y28" s="14"/>
    </row>
    <row r="29" spans="1:28" s="43" customFormat="1" ht="27.95" customHeight="1">
      <c r="A29" s="216"/>
      <c r="B29" s="13"/>
      <c r="C29" s="16"/>
      <c r="D29" s="14"/>
      <c r="E29" s="218"/>
      <c r="F29" s="218"/>
      <c r="G29" s="13"/>
      <c r="H29" s="11">
        <f>IF(AND(D26=1,D30=0),IF(D26=1,C27,C31),IF(D26=0,C31,$A$4))</f>
        <v>0</v>
      </c>
      <c r="I29" s="14"/>
      <c r="L29" s="13"/>
      <c r="M29" s="14"/>
      <c r="N29" s="14"/>
      <c r="O29" s="220"/>
      <c r="P29" s="220"/>
      <c r="Q29" s="24"/>
      <c r="R29" s="18" t="s">
        <v>9</v>
      </c>
      <c r="S29" s="40"/>
      <c r="T29" s="220"/>
      <c r="U29" s="220"/>
      <c r="V29" s="220"/>
      <c r="W29" s="220"/>
      <c r="X29" s="13"/>
      <c r="Y29" s="14"/>
    </row>
    <row r="30" spans="1:28" s="43" customFormat="1" ht="27.95" customHeight="1">
      <c r="A30" s="42"/>
      <c r="B30" s="10"/>
      <c r="C30" s="11" t="str">
        <f>VLOOKUP(B30,LISTA!$A$1:$G$249,2,0)</f>
        <v>-</v>
      </c>
      <c r="D30" s="12" t="s">
        <v>22</v>
      </c>
      <c r="G30" s="13"/>
      <c r="I30" s="14"/>
      <c r="L30" s="13"/>
      <c r="M30" s="14"/>
      <c r="N30" s="14"/>
      <c r="Q30" s="25">
        <f>IF(AND(N8=0,N24=1),IF(N8=0,L8,L24),IF(N8=1,L24,$A$4))</f>
        <v>0</v>
      </c>
      <c r="R30" s="11">
        <f>IF(AND(N8=0,N24=1),IF(N8=0,M8,M24),IF(N8=1,M24,$A$4))</f>
        <v>0</v>
      </c>
      <c r="S30" s="26"/>
      <c r="T30" s="220"/>
      <c r="U30" s="220"/>
      <c r="V30" s="220"/>
      <c r="W30" s="220"/>
      <c r="X30" s="13"/>
      <c r="Y30" s="14"/>
    </row>
    <row r="31" spans="1:28" s="43" customFormat="1" ht="27.95" customHeight="1">
      <c r="A31" s="47"/>
      <c r="B31" s="13"/>
      <c r="C31" s="11" t="str">
        <f>VLOOKUP(B30,LISTA!$A$1:$G$249,3,0)</f>
        <v>-</v>
      </c>
      <c r="D31" s="14"/>
      <c r="G31" s="13"/>
      <c r="I31" s="14"/>
      <c r="L31" s="13"/>
      <c r="M31" s="47"/>
      <c r="N31" s="14"/>
      <c r="Q31" s="24"/>
      <c r="R31" s="11">
        <f>IF(AND(N8=0,N24=1),IF(N8=0,M9,M25),IF(N8=1,M25,$A$4))</f>
        <v>0</v>
      </c>
      <c r="S31" s="27"/>
      <c r="T31" s="220"/>
      <c r="U31" s="220"/>
      <c r="V31" s="220"/>
      <c r="W31" s="220"/>
      <c r="X31" s="28"/>
      <c r="Y31" s="29"/>
    </row>
    <row r="32" spans="1:28" s="43" customFormat="1" ht="27.95" customHeight="1">
      <c r="A32" s="46"/>
      <c r="B32" s="13"/>
      <c r="C32" s="16"/>
      <c r="D32" s="14"/>
      <c r="G32" s="13"/>
      <c r="I32" s="14"/>
      <c r="L32" s="13"/>
      <c r="M32" s="46"/>
      <c r="N32" s="14"/>
      <c r="Q32" s="24"/>
      <c r="R32" s="47"/>
      <c r="S32" s="27"/>
      <c r="T32" s="38" t="s">
        <v>9</v>
      </c>
      <c r="U32" s="38"/>
      <c r="V32" s="38"/>
      <c r="W32" s="39"/>
      <c r="X32" s="30">
        <f>IF(AND(S16=1,S48=0),IF(S16=1,Q16,Q48),IF(S16=0,Q48,$A$4))</f>
        <v>0</v>
      </c>
      <c r="Y32" s="31">
        <f>IF(AND(S16=1,S48=0),IF(S16=1,R16,R48),IF(S16=0,R48,$A$4))</f>
        <v>0</v>
      </c>
      <c r="Z32" s="237" t="s">
        <v>29</v>
      </c>
      <c r="AA32" s="238"/>
      <c r="AB32" s="238"/>
    </row>
    <row r="33" spans="1:28" s="43" customFormat="1" ht="27.95" customHeight="1">
      <c r="A33" s="46"/>
      <c r="B33" s="13"/>
      <c r="C33" s="16"/>
      <c r="D33" s="14"/>
      <c r="G33" s="13"/>
      <c r="I33" s="14"/>
      <c r="L33" s="13"/>
      <c r="M33" s="46"/>
      <c r="N33" s="14"/>
      <c r="Q33" s="24"/>
      <c r="R33" s="14"/>
      <c r="S33" s="27"/>
      <c r="T33" s="218"/>
      <c r="U33" s="218"/>
      <c r="V33" s="218"/>
      <c r="W33" s="218"/>
      <c r="X33" s="32"/>
      <c r="Y33" s="31">
        <f>IF(AND(S16=1,S48=0),IF(S16=1,R17,R49),IF(S16=0,R49,$A$4))</f>
        <v>0</v>
      </c>
      <c r="Z33" s="237"/>
      <c r="AA33" s="238"/>
      <c r="AB33" s="238"/>
    </row>
    <row r="34" spans="1:28" s="43" customFormat="1" ht="27.95" customHeight="1">
      <c r="A34" s="42"/>
      <c r="B34" s="10"/>
      <c r="C34" s="11" t="str">
        <f>VLOOKUP(B34,LISTA!$A$1:$G$249,2,0)</f>
        <v>-</v>
      </c>
      <c r="D34" s="12" t="s">
        <v>22</v>
      </c>
      <c r="G34" s="13"/>
      <c r="I34" s="14"/>
      <c r="L34" s="13"/>
      <c r="M34" s="14"/>
      <c r="N34" s="14"/>
      <c r="Q34" s="25">
        <f>IF(AND(N40=0,N56=1),IF(N40=0,L40,L56),IF(N40=1,L56,$A$4))</f>
        <v>0</v>
      </c>
      <c r="R34" s="11">
        <f>IF(AND(N40=0,N56=1),IF(N40=0,M40,M56),IF(N40=1,M56,$A$4))</f>
        <v>0</v>
      </c>
      <c r="S34" s="26"/>
      <c r="T34" s="218"/>
      <c r="U34" s="218"/>
      <c r="V34" s="218"/>
      <c r="W34" s="218"/>
      <c r="X34" s="33"/>
      <c r="Y34" s="34"/>
    </row>
    <row r="35" spans="1:28" s="43" customFormat="1" ht="27.95" customHeight="1">
      <c r="A35" s="47"/>
      <c r="B35" s="13"/>
      <c r="C35" s="11" t="str">
        <f>VLOOKUP(B34,LISTA!$A$1:$G$249,3,0)</f>
        <v>-</v>
      </c>
      <c r="D35" s="14"/>
      <c r="E35" s="220"/>
      <c r="F35" s="220"/>
      <c r="G35" s="13"/>
      <c r="I35" s="14"/>
      <c r="L35" s="13"/>
      <c r="M35" s="14"/>
      <c r="N35" s="14"/>
      <c r="O35" s="218"/>
      <c r="P35" s="218"/>
      <c r="Q35" s="24"/>
      <c r="R35" s="11">
        <f>IF(AND(N40=0,N56=1),IF(N40=0,M41,M57),IF(N40=1,M57,$A$4))</f>
        <v>0</v>
      </c>
      <c r="S35" s="27"/>
      <c r="T35" s="218"/>
      <c r="U35" s="218"/>
      <c r="V35" s="218"/>
      <c r="W35" s="218"/>
      <c r="X35" s="13"/>
      <c r="Y35" s="14"/>
    </row>
    <row r="36" spans="1:28" s="43" customFormat="1" ht="27.95" customHeight="1">
      <c r="A36" s="216"/>
      <c r="B36" s="13"/>
      <c r="C36" s="16"/>
      <c r="D36" s="217" t="s">
        <v>0</v>
      </c>
      <c r="E36" s="217"/>
      <c r="F36" s="21"/>
      <c r="G36" s="15">
        <f>IF(AND(D2=1,D6=0),IF(D2=1,B34,B38),IF(D2=0,B38,$A$4))</f>
        <v>0</v>
      </c>
      <c r="H36" s="11">
        <f>IF(AND(D34=1,D38=0),IF(D34=1,C34,C38),IF(D34=0,C38,$A$4))</f>
        <v>0</v>
      </c>
      <c r="I36" s="12"/>
      <c r="L36" s="13"/>
      <c r="M36" s="14"/>
      <c r="N36" s="14"/>
      <c r="O36" s="218"/>
      <c r="P36" s="218"/>
      <c r="Q36" s="35"/>
      <c r="R36" s="36"/>
      <c r="S36" s="37"/>
      <c r="T36" s="218"/>
      <c r="U36" s="218"/>
      <c r="V36" s="218"/>
      <c r="W36" s="218"/>
      <c r="X36" s="13"/>
      <c r="Y36" s="14"/>
    </row>
    <row r="37" spans="1:28" s="43" customFormat="1" ht="27.95" customHeight="1">
      <c r="A37" s="216"/>
      <c r="B37" s="13"/>
      <c r="C37" s="16"/>
      <c r="D37" s="14"/>
      <c r="E37" s="218"/>
      <c r="F37" s="218"/>
      <c r="G37" s="13"/>
      <c r="H37" s="11">
        <f>IF(AND(D34=1,D38=0),IF(D34=1,C35,C39),IF(D34=0,C39,$A$4))</f>
        <v>0</v>
      </c>
      <c r="I37" s="14"/>
      <c r="J37" s="220"/>
      <c r="K37" s="220"/>
      <c r="L37" s="13"/>
      <c r="M37" s="14"/>
      <c r="N37" s="14"/>
      <c r="O37" s="218"/>
      <c r="P37" s="218"/>
      <c r="Q37" s="13"/>
      <c r="R37" s="14"/>
      <c r="S37" s="14"/>
      <c r="T37" s="218"/>
      <c r="U37" s="218"/>
      <c r="V37" s="218"/>
      <c r="W37" s="218"/>
      <c r="X37" s="13"/>
      <c r="Y37" s="14"/>
    </row>
    <row r="38" spans="1:28" s="43" customFormat="1" ht="27.95" customHeight="1">
      <c r="A38" s="42"/>
      <c r="B38" s="10"/>
      <c r="C38" s="11" t="str">
        <f>VLOOKUP(B38,LISTA!$A$1:$G$249,2,0)</f>
        <v>-</v>
      </c>
      <c r="D38" s="12" t="s">
        <v>22</v>
      </c>
      <c r="G38" s="13"/>
      <c r="I38" s="14"/>
      <c r="J38" s="220"/>
      <c r="K38" s="220"/>
      <c r="L38" s="13"/>
      <c r="M38" s="14"/>
      <c r="N38" s="14"/>
      <c r="O38" s="218"/>
      <c r="P38" s="218"/>
      <c r="Q38" s="13"/>
      <c r="R38" s="14"/>
      <c r="S38" s="14"/>
      <c r="T38" s="218"/>
      <c r="U38" s="218"/>
      <c r="V38" s="218"/>
      <c r="W38" s="218"/>
      <c r="X38" s="13"/>
      <c r="Y38" s="14"/>
    </row>
    <row r="39" spans="1:28" s="43" customFormat="1" ht="27.95" customHeight="1">
      <c r="A39" s="47"/>
      <c r="B39" s="13"/>
      <c r="C39" s="11" t="str">
        <f>VLOOKUP(B38,LISTA!$A$1:$G$249,3,0)</f>
        <v>-</v>
      </c>
      <c r="D39" s="14"/>
      <c r="G39" s="13"/>
      <c r="H39" s="47"/>
      <c r="I39" s="14"/>
      <c r="J39" s="220"/>
      <c r="K39" s="220"/>
      <c r="L39" s="13"/>
      <c r="M39" s="14"/>
      <c r="N39" s="14"/>
      <c r="O39" s="218"/>
      <c r="P39" s="218"/>
      <c r="Q39" s="13"/>
      <c r="R39" s="14"/>
      <c r="S39" s="14"/>
      <c r="T39" s="218"/>
      <c r="U39" s="218"/>
      <c r="V39" s="218"/>
      <c r="W39" s="218"/>
      <c r="X39" s="13"/>
      <c r="Y39" s="14"/>
    </row>
    <row r="40" spans="1:28" s="43" customFormat="1" ht="27.95" customHeight="1">
      <c r="A40" s="46"/>
      <c r="B40" s="13"/>
      <c r="C40" s="16"/>
      <c r="D40" s="14"/>
      <c r="G40" s="13"/>
      <c r="H40" s="46"/>
      <c r="I40" s="217" t="s">
        <v>0</v>
      </c>
      <c r="J40" s="217"/>
      <c r="K40" s="21"/>
      <c r="L40" s="15">
        <f>IF(AND(I20=1,I28=0),IF(I20=1,G36,G44),IF(I20=0,G44,$A$4))</f>
        <v>0</v>
      </c>
      <c r="M40" s="11">
        <f>IF(AND(I36=1,I44=0),IF(I36=1,H36,H44),IF(I36=0,H44,$A$4))</f>
        <v>0</v>
      </c>
      <c r="N40" s="12"/>
      <c r="Q40" s="13"/>
      <c r="R40" s="14"/>
      <c r="S40" s="14"/>
      <c r="T40" s="218"/>
      <c r="U40" s="218"/>
      <c r="V40" s="218"/>
      <c r="W40" s="218"/>
      <c r="X40" s="13"/>
      <c r="Y40" s="14"/>
    </row>
    <row r="41" spans="1:28" s="43" customFormat="1" ht="27.95" customHeight="1">
      <c r="A41" s="46"/>
      <c r="B41" s="13"/>
      <c r="C41" s="16"/>
      <c r="D41" s="14"/>
      <c r="G41" s="13"/>
      <c r="H41" s="46"/>
      <c r="I41" s="14"/>
      <c r="J41" s="218"/>
      <c r="K41" s="218"/>
      <c r="L41" s="13"/>
      <c r="M41" s="11">
        <f>IF(AND(I36=1,I44=0),IF(I36=1,H37,H45),IF(I36=0,H45,$A$4))</f>
        <v>0</v>
      </c>
      <c r="N41" s="14"/>
      <c r="O41" s="220"/>
      <c r="P41" s="220"/>
      <c r="Q41" s="13"/>
      <c r="R41" s="14"/>
      <c r="S41" s="14"/>
      <c r="T41" s="218"/>
      <c r="U41" s="218"/>
      <c r="V41" s="218"/>
      <c r="W41" s="218"/>
      <c r="X41" s="13"/>
      <c r="Y41" s="14"/>
    </row>
    <row r="42" spans="1:28" s="43" customFormat="1" ht="27.95" customHeight="1">
      <c r="A42" s="42"/>
      <c r="B42" s="10"/>
      <c r="C42" s="11" t="str">
        <f>VLOOKUP(B42,LISTA!$A$1:$G$249,2,0)</f>
        <v>-</v>
      </c>
      <c r="D42" s="12" t="s">
        <v>22</v>
      </c>
      <c r="G42" s="13"/>
      <c r="I42" s="14"/>
      <c r="J42" s="218"/>
      <c r="K42" s="218"/>
      <c r="L42" s="13"/>
      <c r="M42" s="14"/>
      <c r="N42" s="14"/>
      <c r="O42" s="220"/>
      <c r="P42" s="220"/>
      <c r="Q42" s="13"/>
      <c r="R42" s="14"/>
      <c r="S42" s="14"/>
      <c r="T42" s="218"/>
      <c r="U42" s="218"/>
      <c r="V42" s="218"/>
      <c r="W42" s="218"/>
      <c r="X42" s="13"/>
      <c r="Y42" s="14"/>
    </row>
    <row r="43" spans="1:28" s="43" customFormat="1" ht="27.95" customHeight="1">
      <c r="A43" s="47"/>
      <c r="B43" s="13"/>
      <c r="C43" s="11" t="str">
        <f>VLOOKUP(B42,LISTA!$A$1:$G$249,3,0)</f>
        <v>-</v>
      </c>
      <c r="D43" s="14"/>
      <c r="E43" s="220"/>
      <c r="F43" s="220"/>
      <c r="G43" s="13"/>
      <c r="I43" s="14"/>
      <c r="J43" s="218"/>
      <c r="K43" s="218"/>
      <c r="L43" s="13"/>
      <c r="M43" s="14"/>
      <c r="N43" s="14"/>
      <c r="O43" s="220"/>
      <c r="P43" s="220"/>
      <c r="Q43" s="13"/>
      <c r="R43" s="14"/>
      <c r="S43" s="14"/>
      <c r="T43" s="218"/>
      <c r="U43" s="218"/>
      <c r="V43" s="218"/>
      <c r="W43" s="218"/>
      <c r="X43" s="13"/>
      <c r="Y43" s="14"/>
    </row>
    <row r="44" spans="1:28" s="43" customFormat="1" ht="27.95" customHeight="1">
      <c r="A44" s="216"/>
      <c r="B44" s="13"/>
      <c r="C44" s="16"/>
      <c r="D44" s="217" t="s">
        <v>0</v>
      </c>
      <c r="E44" s="217"/>
      <c r="F44" s="21"/>
      <c r="G44" s="15">
        <f>IF(AND(D2=1,D6=0),IF(D2=1,B42,B46),IF(D2=0,B46,$A$4))</f>
        <v>0</v>
      </c>
      <c r="H44" s="11">
        <f>IF(AND(D42=1,D46=0),IF(D42=1,C42,C46),IF(D42=0,C46,$A$4))</f>
        <v>0</v>
      </c>
      <c r="I44" s="12"/>
      <c r="L44" s="13"/>
      <c r="M44" s="14"/>
      <c r="N44" s="14"/>
      <c r="O44" s="220"/>
      <c r="P44" s="220"/>
      <c r="Q44" s="13"/>
      <c r="R44" s="14"/>
      <c r="S44" s="14"/>
      <c r="T44" s="218"/>
      <c r="U44" s="218"/>
      <c r="V44" s="218"/>
      <c r="W44" s="218"/>
      <c r="X44" s="13"/>
      <c r="Y44" s="14"/>
    </row>
    <row r="45" spans="1:28" s="43" customFormat="1" ht="27.95" customHeight="1">
      <c r="A45" s="216"/>
      <c r="B45" s="13"/>
      <c r="C45" s="16"/>
      <c r="D45" s="14"/>
      <c r="E45" s="218"/>
      <c r="F45" s="218"/>
      <c r="G45" s="13"/>
      <c r="H45" s="11">
        <f>IF(AND(D42=1,D46=0),IF(D42=1,C43,C47),IF(D42=0,C47,$A$4))</f>
        <v>0</v>
      </c>
      <c r="I45" s="14"/>
      <c r="L45" s="13"/>
      <c r="M45" s="14"/>
      <c r="N45" s="14"/>
      <c r="O45" s="220"/>
      <c r="P45" s="220"/>
      <c r="Q45" s="13"/>
      <c r="R45" s="14"/>
      <c r="S45" s="14"/>
      <c r="T45" s="218"/>
      <c r="U45" s="218"/>
      <c r="V45" s="218"/>
      <c r="W45" s="218"/>
      <c r="X45" s="13"/>
      <c r="Y45" s="14"/>
    </row>
    <row r="46" spans="1:28" s="43" customFormat="1" ht="27.95" customHeight="1">
      <c r="A46" s="42"/>
      <c r="B46" s="10"/>
      <c r="C46" s="11" t="str">
        <f>VLOOKUP(B46,LISTA!$A$1:$G$249,2,0)</f>
        <v>-</v>
      </c>
      <c r="D46" s="12" t="s">
        <v>22</v>
      </c>
      <c r="G46" s="13"/>
      <c r="I46" s="14"/>
      <c r="L46" s="13"/>
      <c r="M46" s="14"/>
      <c r="N46" s="14"/>
      <c r="O46" s="220"/>
      <c r="P46" s="220"/>
      <c r="Q46" s="13"/>
      <c r="R46" s="14"/>
      <c r="S46" s="14"/>
      <c r="T46" s="218"/>
      <c r="U46" s="218"/>
      <c r="V46" s="218"/>
      <c r="W46" s="218"/>
      <c r="X46" s="13"/>
      <c r="Y46" s="14"/>
    </row>
    <row r="47" spans="1:28" s="43" customFormat="1" ht="27.95" customHeight="1">
      <c r="A47" s="47"/>
      <c r="B47" s="13"/>
      <c r="C47" s="11" t="str">
        <f>VLOOKUP(B46,LISTA!$A$1:$G$249,3,0)</f>
        <v>-</v>
      </c>
      <c r="D47" s="14"/>
      <c r="G47" s="13"/>
      <c r="I47" s="14"/>
      <c r="L47" s="13"/>
      <c r="N47" s="14"/>
      <c r="O47" s="220"/>
      <c r="P47" s="220"/>
      <c r="Q47" s="13"/>
      <c r="R47" s="14"/>
      <c r="S47" s="14"/>
      <c r="T47" s="218"/>
      <c r="U47" s="218"/>
      <c r="V47" s="218"/>
      <c r="W47" s="218"/>
      <c r="X47" s="13"/>
      <c r="Y47" s="14"/>
    </row>
    <row r="48" spans="1:28" s="43" customFormat="1" ht="27.95" customHeight="1">
      <c r="A48" s="46"/>
      <c r="B48" s="13"/>
      <c r="C48" s="16"/>
      <c r="D48" s="14"/>
      <c r="G48" s="13"/>
      <c r="I48" s="14"/>
      <c r="L48" s="13"/>
      <c r="N48" s="217" t="s">
        <v>0</v>
      </c>
      <c r="O48" s="217"/>
      <c r="P48" s="21"/>
      <c r="Q48" s="15">
        <f>IF(AND(N40=1,N56=0),IF(N40=1,L40,L56),IF(N40=0,L56,$A$4))</f>
        <v>0</v>
      </c>
      <c r="R48" s="11">
        <f>IF(AND(N40=1,N56=0),IF(N40=1,M40,M56),IF(N40=0,M56,$A$4))</f>
        <v>0</v>
      </c>
      <c r="S48" s="12"/>
      <c r="X48" s="221"/>
      <c r="Y48" s="221"/>
      <c r="Z48" s="221"/>
    </row>
    <row r="49" spans="1:27" s="43" customFormat="1" ht="27.95" customHeight="1">
      <c r="A49" s="46"/>
      <c r="B49" s="13"/>
      <c r="C49" s="16"/>
      <c r="D49" s="14"/>
      <c r="G49" s="13"/>
      <c r="I49" s="14"/>
      <c r="L49" s="13"/>
      <c r="N49" s="14"/>
      <c r="O49" s="218"/>
      <c r="P49" s="218"/>
      <c r="Q49" s="13"/>
      <c r="R49" s="11">
        <f>IF(AND(N40=1,N56=0),IF(N40=1,M41,M57),IF(N40=0,M57,$A$4))</f>
        <v>0</v>
      </c>
      <c r="S49" s="14"/>
      <c r="W49" s="17"/>
      <c r="X49" s="19"/>
      <c r="Y49" s="22"/>
      <c r="Z49" s="22" t="s">
        <v>10</v>
      </c>
      <c r="AA49" s="14"/>
    </row>
    <row r="50" spans="1:27" s="43" customFormat="1" ht="27.95" customHeight="1">
      <c r="A50" s="42"/>
      <c r="B50" s="10"/>
      <c r="C50" s="11" t="str">
        <f>VLOOKUP(B50,LISTA!$A$1:$G$249,2,0)</f>
        <v>-</v>
      </c>
      <c r="D50" s="12" t="s">
        <v>22</v>
      </c>
      <c r="G50" s="13"/>
      <c r="I50" s="14"/>
      <c r="L50" s="13"/>
      <c r="M50" s="14"/>
      <c r="N50" s="14"/>
      <c r="O50" s="218"/>
      <c r="P50" s="218"/>
      <c r="Q50" s="13"/>
      <c r="R50" s="14"/>
      <c r="S50" s="14"/>
      <c r="W50" s="219" t="s">
        <v>2</v>
      </c>
      <c r="X50" s="17">
        <f>X32</f>
        <v>0</v>
      </c>
      <c r="Y50" s="17">
        <f>Y32</f>
        <v>0</v>
      </c>
      <c r="Z50" s="17">
        <v>4</v>
      </c>
      <c r="AA50" s="14"/>
    </row>
    <row r="51" spans="1:27" s="43" customFormat="1" ht="27.95" customHeight="1">
      <c r="A51" s="47"/>
      <c r="B51" s="13"/>
      <c r="C51" s="11" t="str">
        <f>VLOOKUP(B50,LISTA!$A$1:$G$249,3,0)</f>
        <v>-</v>
      </c>
      <c r="D51" s="14"/>
      <c r="E51" s="220"/>
      <c r="F51" s="220"/>
      <c r="G51" s="13"/>
      <c r="I51" s="14"/>
      <c r="L51" s="13"/>
      <c r="M51" s="14"/>
      <c r="N51" s="14"/>
      <c r="O51" s="218"/>
      <c r="P51" s="218"/>
      <c r="Q51" s="13"/>
      <c r="R51" s="14"/>
      <c r="S51" s="14"/>
      <c r="W51" s="219"/>
      <c r="X51" s="17"/>
      <c r="Y51" s="17">
        <f>Y33</f>
        <v>0</v>
      </c>
      <c r="Z51" s="17"/>
      <c r="AA51" s="14"/>
    </row>
    <row r="52" spans="1:27" s="43" customFormat="1" ht="27.95" customHeight="1">
      <c r="A52" s="216"/>
      <c r="B52" s="13"/>
      <c r="C52" s="16"/>
      <c r="D52" s="217" t="s">
        <v>0</v>
      </c>
      <c r="E52" s="217"/>
      <c r="F52" s="21"/>
      <c r="G52" s="15">
        <f>IF(AND(D2=1,D6=0),IF(D2=1,B50,B54),IF(D2=0,B54,$A$4))</f>
        <v>0</v>
      </c>
      <c r="H52" s="11">
        <f>IF(AND(D50=1,D54=0),IF(D50=1,C50,C54),IF(D50=0,C54,$A$4))</f>
        <v>0</v>
      </c>
      <c r="I52" s="12"/>
      <c r="L52" s="13"/>
      <c r="M52" s="14"/>
      <c r="N52" s="14"/>
      <c r="O52" s="218"/>
      <c r="P52" s="218"/>
      <c r="Q52" s="13"/>
      <c r="R52" s="14"/>
      <c r="S52" s="14"/>
      <c r="W52" s="219" t="s">
        <v>3</v>
      </c>
      <c r="X52" s="20">
        <f>IF(S16=0,Q16,Q48)</f>
        <v>0</v>
      </c>
      <c r="Y52" s="20">
        <f>IF(S16=0,R16,R48)</f>
        <v>0</v>
      </c>
      <c r="Z52" s="17">
        <v>3</v>
      </c>
      <c r="AA52" s="14"/>
    </row>
    <row r="53" spans="1:27" s="43" customFormat="1" ht="27.95" customHeight="1">
      <c r="A53" s="216"/>
      <c r="B53" s="13"/>
      <c r="C53" s="16"/>
      <c r="D53" s="14"/>
      <c r="E53" s="218"/>
      <c r="F53" s="218"/>
      <c r="G53" s="13"/>
      <c r="H53" s="11">
        <f>IF(AND(D50=1,D54=0),IF(D50=1,C51,C55),IF(D50=0,C55,$A$4))</f>
        <v>0</v>
      </c>
      <c r="I53" s="14"/>
      <c r="J53" s="220"/>
      <c r="K53" s="220"/>
      <c r="L53" s="13"/>
      <c r="M53" s="14"/>
      <c r="N53" s="14"/>
      <c r="O53" s="218"/>
      <c r="P53" s="218"/>
      <c r="Q53" s="13"/>
      <c r="R53" s="14"/>
      <c r="S53" s="14"/>
      <c r="W53" s="219"/>
      <c r="X53" s="17"/>
      <c r="Y53" s="20">
        <f>IF(S16=0,R17,R49)</f>
        <v>0</v>
      </c>
      <c r="Z53" s="17"/>
      <c r="AA53" s="14"/>
    </row>
    <row r="54" spans="1:27" s="43" customFormat="1" ht="27.95" customHeight="1">
      <c r="A54" s="42"/>
      <c r="B54" s="10"/>
      <c r="C54" s="11" t="str">
        <f>VLOOKUP(B54,LISTA!$A$1:$G$249,2,0)</f>
        <v>-</v>
      </c>
      <c r="D54" s="12" t="s">
        <v>22</v>
      </c>
      <c r="G54" s="13"/>
      <c r="I54" s="14"/>
      <c r="J54" s="220"/>
      <c r="K54" s="220"/>
      <c r="L54" s="13"/>
      <c r="M54" s="14"/>
      <c r="N54" s="14"/>
      <c r="O54" s="218"/>
      <c r="P54" s="218"/>
      <c r="Q54" s="13"/>
      <c r="R54" s="14"/>
      <c r="S54" s="14"/>
      <c r="W54" s="219" t="s">
        <v>4</v>
      </c>
      <c r="X54" s="20">
        <f>IF(S30=1,Q30,Q34)</f>
        <v>0</v>
      </c>
      <c r="Y54" s="20">
        <f>IF(S30=1,R30,R34)</f>
        <v>0</v>
      </c>
      <c r="Z54" s="17">
        <v>2</v>
      </c>
      <c r="AA54" s="14"/>
    </row>
    <row r="55" spans="1:27" s="43" customFormat="1" ht="27.95" customHeight="1">
      <c r="A55" s="47"/>
      <c r="B55" s="13"/>
      <c r="C55" s="11" t="str">
        <f>VLOOKUP(B54,LISTA!$A$1:$G$249,3,0)</f>
        <v>-</v>
      </c>
      <c r="D55" s="14"/>
      <c r="G55" s="13"/>
      <c r="H55" s="47"/>
      <c r="I55" s="14"/>
      <c r="J55" s="220"/>
      <c r="K55" s="220"/>
      <c r="L55" s="13"/>
      <c r="M55" s="14"/>
      <c r="N55" s="14"/>
      <c r="O55" s="218"/>
      <c r="P55" s="218"/>
      <c r="Q55" s="13"/>
      <c r="R55" s="14"/>
      <c r="S55" s="14"/>
      <c r="W55" s="219"/>
      <c r="X55" s="17"/>
      <c r="Y55" s="20">
        <f>IF(S30=1,R31,R35)</f>
        <v>0</v>
      </c>
      <c r="Z55" s="17"/>
      <c r="AA55" s="14"/>
    </row>
    <row r="56" spans="1:27" s="43" customFormat="1" ht="27.95" customHeight="1">
      <c r="A56" s="46"/>
      <c r="B56" s="13"/>
      <c r="C56" s="16"/>
      <c r="D56" s="14"/>
      <c r="G56" s="13"/>
      <c r="H56" s="46"/>
      <c r="I56" s="217" t="s">
        <v>0</v>
      </c>
      <c r="J56" s="217"/>
      <c r="K56" s="21"/>
      <c r="L56" s="15">
        <f>IF(AND(I20=1,I28=0),IF(I20=1,G52,G60),IF(I20=0,G60,$A$4))</f>
        <v>0</v>
      </c>
      <c r="M56" s="11">
        <f>IF(AND(I52=1,I60=0),IF(I52=1,H52,H60),IF(I52=0,H60,$A$4))</f>
        <v>0</v>
      </c>
      <c r="N56" s="12"/>
      <c r="Q56" s="13"/>
      <c r="R56" s="14"/>
      <c r="S56" s="14"/>
      <c r="W56" s="219" t="s">
        <v>5</v>
      </c>
      <c r="X56" s="20">
        <f>IF(S30=0,Q30,Q34)</f>
        <v>0</v>
      </c>
      <c r="Y56" s="20">
        <f>IF(S30=0,R30,R34)</f>
        <v>0</v>
      </c>
      <c r="Z56" s="17">
        <v>1</v>
      </c>
      <c r="AA56" s="14"/>
    </row>
    <row r="57" spans="1:27" s="43" customFormat="1" ht="27.95" customHeight="1">
      <c r="A57" s="46"/>
      <c r="B57" s="13"/>
      <c r="C57" s="16"/>
      <c r="D57" s="14"/>
      <c r="G57" s="13"/>
      <c r="H57" s="46"/>
      <c r="I57" s="14"/>
      <c r="J57" s="218"/>
      <c r="K57" s="218"/>
      <c r="L57" s="13"/>
      <c r="M57" s="11">
        <f>IF(AND(I52=1,I60=0),IF(I52=1,H53,H61),IF(I52=0,H61,$A$4))</f>
        <v>0</v>
      </c>
      <c r="N57" s="14"/>
      <c r="Q57" s="13"/>
      <c r="R57" s="14"/>
      <c r="S57" s="14"/>
      <c r="W57" s="219"/>
      <c r="X57" s="17"/>
      <c r="Y57" s="20">
        <f>IF(S30=0,R31,R35)</f>
        <v>0</v>
      </c>
      <c r="Z57" s="23"/>
    </row>
    <row r="58" spans="1:27" s="43" customFormat="1" ht="27.95" customHeight="1">
      <c r="A58" s="42"/>
      <c r="B58" s="10"/>
      <c r="C58" s="11" t="str">
        <f>VLOOKUP(B58,LISTA!$A$1:$G$249,2,0)</f>
        <v>-</v>
      </c>
      <c r="D58" s="12" t="s">
        <v>22</v>
      </c>
      <c r="G58" s="13"/>
      <c r="I58" s="14"/>
      <c r="J58" s="218"/>
      <c r="K58" s="218"/>
      <c r="L58" s="13"/>
      <c r="M58" s="14"/>
      <c r="N58" s="14"/>
      <c r="Q58" s="13"/>
      <c r="R58" s="14"/>
      <c r="S58" s="14"/>
      <c r="X58" s="13"/>
      <c r="Y58" s="14"/>
    </row>
    <row r="59" spans="1:27" s="43" customFormat="1" ht="27.95" customHeight="1">
      <c r="A59" s="47"/>
      <c r="B59" s="13"/>
      <c r="C59" s="11" t="str">
        <f>VLOOKUP(B58,LISTA!$A$1:$G$249,3,0)</f>
        <v>-</v>
      </c>
      <c r="D59" s="14"/>
      <c r="E59" s="220"/>
      <c r="F59" s="220"/>
      <c r="G59" s="13"/>
      <c r="I59" s="14"/>
      <c r="J59" s="218"/>
      <c r="K59" s="218"/>
      <c r="L59" s="13"/>
      <c r="M59" s="14"/>
      <c r="N59" s="14"/>
      <c r="Q59" s="13"/>
      <c r="R59" s="14"/>
      <c r="S59" s="14"/>
      <c r="X59" s="13"/>
      <c r="Y59" s="14"/>
    </row>
    <row r="60" spans="1:27" s="43" customFormat="1" ht="27.95" customHeight="1">
      <c r="A60" s="216"/>
      <c r="B60" s="13"/>
      <c r="C60" s="16"/>
      <c r="D60" s="217" t="s">
        <v>0</v>
      </c>
      <c r="E60" s="217"/>
      <c r="F60" s="21"/>
      <c r="G60" s="15">
        <f>IF(AND(D2=1,D6=0),IF(D2=1,B58,B62),IF(D2=0,B62,$A$4))</f>
        <v>0</v>
      </c>
      <c r="H60" s="11">
        <f>IF(AND(D58=1,D62=0),IF(D58=1,C58,C62),IF(D58=0,C62,$A$4))</f>
        <v>0</v>
      </c>
      <c r="I60" s="12"/>
      <c r="L60" s="13"/>
      <c r="M60" s="14"/>
      <c r="N60" s="14"/>
      <c r="Q60" s="13"/>
      <c r="R60" s="14"/>
      <c r="S60" s="14"/>
      <c r="X60" s="13"/>
      <c r="Y60" s="14"/>
    </row>
    <row r="61" spans="1:27" s="43" customFormat="1" ht="27.95" customHeight="1">
      <c r="A61" s="216"/>
      <c r="B61" s="13"/>
      <c r="C61" s="16"/>
      <c r="D61" s="14"/>
      <c r="E61" s="218"/>
      <c r="F61" s="218"/>
      <c r="G61" s="13"/>
      <c r="H61" s="11">
        <f>IF(AND(D58=1,D62=0),IF(D58=1,C59,C63),IF(D58=0,C63,$A$4))</f>
        <v>0</v>
      </c>
      <c r="I61" s="14"/>
      <c r="L61" s="13"/>
      <c r="M61" s="14"/>
      <c r="N61" s="14"/>
      <c r="Q61" s="13"/>
      <c r="R61" s="14"/>
      <c r="S61" s="14"/>
      <c r="X61" s="13"/>
      <c r="Y61" s="14"/>
    </row>
    <row r="62" spans="1:27" s="43" customFormat="1" ht="27.95" customHeight="1">
      <c r="A62" s="42"/>
      <c r="B62" s="10"/>
      <c r="C62" s="11" t="str">
        <f>VLOOKUP(B62,LISTA!$A$1:$G$249,2,0)</f>
        <v>-</v>
      </c>
      <c r="D62" s="12" t="s">
        <v>22</v>
      </c>
      <c r="G62" s="13"/>
      <c r="I62" s="14"/>
      <c r="L62" s="13"/>
      <c r="M62" s="14"/>
      <c r="N62" s="14"/>
      <c r="Q62" s="13"/>
      <c r="R62" s="14"/>
      <c r="S62" s="14"/>
      <c r="X62" s="13"/>
      <c r="Y62" s="14"/>
    </row>
    <row r="63" spans="1:27" s="43" customFormat="1" ht="27.95" customHeight="1">
      <c r="A63" s="47"/>
      <c r="B63" s="14"/>
      <c r="C63" s="11" t="str">
        <f>VLOOKUP(B62,LISTA!$A$1:$G$249,3,0)</f>
        <v>-</v>
      </c>
      <c r="D63" s="14"/>
      <c r="G63" s="13"/>
      <c r="I63" s="14"/>
      <c r="L63" s="13"/>
      <c r="M63" s="14"/>
      <c r="N63" s="14"/>
      <c r="Q63" s="13"/>
      <c r="R63" s="14"/>
      <c r="S63" s="14"/>
      <c r="X63" s="13"/>
      <c r="Y63" s="14"/>
    </row>
    <row r="64" spans="1:27" s="43" customFormat="1" ht="27.95" customHeight="1">
      <c r="A64" s="46"/>
      <c r="B64" s="14"/>
      <c r="C64" s="16"/>
      <c r="D64" s="14"/>
      <c r="G64" s="13"/>
      <c r="I64" s="14"/>
      <c r="L64" s="13"/>
      <c r="M64" s="14"/>
      <c r="N64" s="14"/>
      <c r="Q64" s="13"/>
      <c r="R64" s="14"/>
      <c r="S64" s="14"/>
      <c r="X64" s="13"/>
      <c r="Y64" s="14"/>
    </row>
    <row r="65" spans="1:26" ht="30">
      <c r="A65" s="4"/>
      <c r="B65" s="8"/>
      <c r="C65" s="9"/>
      <c r="D65" s="8"/>
      <c r="E65" s="6"/>
      <c r="F65" s="6"/>
      <c r="G65" s="7"/>
      <c r="H65" s="6"/>
      <c r="I65" s="8"/>
      <c r="J65" s="6"/>
      <c r="K65" s="6"/>
      <c r="L65" s="7"/>
      <c r="M65" s="8"/>
      <c r="N65" s="8"/>
      <c r="O65" s="6"/>
      <c r="P65" s="6"/>
      <c r="Q65" s="7"/>
      <c r="R65" s="8"/>
      <c r="S65" s="8"/>
      <c r="T65" s="6"/>
      <c r="U65" s="6"/>
      <c r="V65" s="6"/>
      <c r="W65" s="6"/>
      <c r="X65" s="7"/>
      <c r="Y65" s="8"/>
      <c r="Z65" s="6"/>
    </row>
  </sheetData>
  <mergeCells count="68">
    <mergeCell ref="I56:J56"/>
    <mergeCell ref="W56:W57"/>
    <mergeCell ref="J57:K59"/>
    <mergeCell ref="E59:F59"/>
    <mergeCell ref="A60:A61"/>
    <mergeCell ref="D60:E60"/>
    <mergeCell ref="E61:F61"/>
    <mergeCell ref="O49:P55"/>
    <mergeCell ref="W50:W51"/>
    <mergeCell ref="E51:F51"/>
    <mergeCell ref="A52:A53"/>
    <mergeCell ref="D52:E52"/>
    <mergeCell ref="W52:W53"/>
    <mergeCell ref="E53:F53"/>
    <mergeCell ref="J53:K55"/>
    <mergeCell ref="W54:W55"/>
    <mergeCell ref="X48:Z48"/>
    <mergeCell ref="T33:W47"/>
    <mergeCell ref="E35:F35"/>
    <mergeCell ref="O35:P39"/>
    <mergeCell ref="A36:A37"/>
    <mergeCell ref="D36:E36"/>
    <mergeCell ref="E37:F37"/>
    <mergeCell ref="J37:K39"/>
    <mergeCell ref="I40:J40"/>
    <mergeCell ref="J41:K43"/>
    <mergeCell ref="O41:P47"/>
    <mergeCell ref="E43:F43"/>
    <mergeCell ref="A44:A45"/>
    <mergeCell ref="D44:E44"/>
    <mergeCell ref="E45:F45"/>
    <mergeCell ref="N48:O48"/>
    <mergeCell ref="E27:F27"/>
    <mergeCell ref="A28:A29"/>
    <mergeCell ref="D28:E28"/>
    <mergeCell ref="Q28:S28"/>
    <mergeCell ref="E29:F29"/>
    <mergeCell ref="E19:F19"/>
    <mergeCell ref="A20:A21"/>
    <mergeCell ref="D20:E20"/>
    <mergeCell ref="E21:F21"/>
    <mergeCell ref="J21:K23"/>
    <mergeCell ref="E11:F11"/>
    <mergeCell ref="A12:A13"/>
    <mergeCell ref="D12:E12"/>
    <mergeCell ref="E13:F13"/>
    <mergeCell ref="N16:O16"/>
    <mergeCell ref="B1:H1"/>
    <mergeCell ref="I8:J8"/>
    <mergeCell ref="E3:F3"/>
    <mergeCell ref="D4:E4"/>
    <mergeCell ref="E5:F5"/>
    <mergeCell ref="J5:K7"/>
    <mergeCell ref="R6:U6"/>
    <mergeCell ref="R8:U8"/>
    <mergeCell ref="I1:Y1"/>
    <mergeCell ref="Z32:AB33"/>
    <mergeCell ref="R3:W4"/>
    <mergeCell ref="V6:W6"/>
    <mergeCell ref="V8:W8"/>
    <mergeCell ref="R10:W10"/>
    <mergeCell ref="J9:K11"/>
    <mergeCell ref="O9:P15"/>
    <mergeCell ref="O17:P23"/>
    <mergeCell ref="T17:W31"/>
    <mergeCell ref="I24:J24"/>
    <mergeCell ref="J25:K27"/>
    <mergeCell ref="O25:P29"/>
  </mergeCells>
  <dataValidations disablePrompts="1" count="2">
    <dataValidation type="list" allowBlank="1" sqref="B2">
      <formula1>#REF!</formula1>
    </dataValidation>
    <dataValidation type="list" allowBlank="1" sqref="B34 B30 B26 B22 B18 B14 B10 B6 B62 B58 B54 B50 B46 B42 B38">
      <formula1>#REF!</formula1>
    </dataValidation>
  </dataValidations>
  <printOptions horizontalCentered="1" verticalCentered="1"/>
  <pageMargins left="0.25" right="0.25" top="0.75" bottom="0.75" header="0.3" footer="0.3"/>
  <pageSetup paperSize="180" scale="37" pageOrder="overThenDown" orientation="landscape" horizontalDpi="4294967293" verticalDpi="4294967293"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66"/>
    <pageSetUpPr fitToPage="1"/>
  </sheetPr>
  <dimension ref="A1:AMJ65"/>
  <sheetViews>
    <sheetView topLeftCell="A31" zoomScale="37" zoomScaleNormal="37" workbookViewId="0">
      <selection activeCell="C63" sqref="C63"/>
    </sheetView>
  </sheetViews>
  <sheetFormatPr defaultRowHeight="26.25"/>
  <cols>
    <col min="1" max="1" width="2.625" style="124" customWidth="1"/>
    <col min="2" max="2" width="9.25" style="125" customWidth="1"/>
    <col min="3" max="3" width="55.625" style="126" customWidth="1"/>
    <col min="4" max="4" width="6.625" style="125" customWidth="1"/>
    <col min="5" max="5" width="13.875" style="123" customWidth="1"/>
    <col min="6" max="6" width="10.75" style="123" customWidth="1"/>
    <col min="7" max="7" width="9.25" style="127" customWidth="1"/>
    <col min="8" max="8" width="56.375" style="123" customWidth="1"/>
    <col min="9" max="9" width="6.625" style="125" customWidth="1"/>
    <col min="10" max="10" width="13.875" style="123" customWidth="1"/>
    <col min="11" max="11" width="10.75" style="123" customWidth="1"/>
    <col min="12" max="12" width="9.25" style="127" customWidth="1"/>
    <col min="13" max="13" width="55.25" style="125" customWidth="1"/>
    <col min="14" max="14" width="6.625" style="125" customWidth="1"/>
    <col min="15" max="15" width="14" style="123" customWidth="1"/>
    <col min="16" max="16" width="10.75" style="123" customWidth="1"/>
    <col min="17" max="17" width="9.25" style="127" customWidth="1"/>
    <col min="18" max="18" width="56" style="125" customWidth="1"/>
    <col min="19" max="19" width="10.25" style="125" customWidth="1"/>
    <col min="20" max="20" width="10.75" style="123" customWidth="1"/>
    <col min="21" max="21" width="7.25" style="123" customWidth="1"/>
    <col min="22" max="22" width="3.75" style="123" customWidth="1"/>
    <col min="23" max="23" width="21" style="123" customWidth="1"/>
    <col min="24" max="24" width="15" style="127" customWidth="1"/>
    <col min="25" max="25" width="56.625" style="125" customWidth="1"/>
    <col min="26" max="26" width="23.625" style="123" customWidth="1"/>
    <col min="27" max="1024" width="10.75" style="123" customWidth="1"/>
    <col min="1025" max="1025" width="9" style="128" customWidth="1"/>
    <col min="1026" max="16384" width="9" style="128"/>
  </cols>
  <sheetData>
    <row r="1" spans="1:25" s="77" customFormat="1" ht="45" customHeight="1">
      <c r="A1" s="76"/>
      <c r="B1" s="240" t="s">
        <v>257</v>
      </c>
      <c r="C1" s="240"/>
      <c r="D1" s="240"/>
      <c r="E1" s="240"/>
      <c r="F1" s="240"/>
      <c r="G1" s="240"/>
      <c r="H1" s="240"/>
      <c r="I1" s="243" t="str">
        <f ca="1">MID(CELL("nazwa_pliku",A1),FIND("]",CELL("nazwa_pliku",A1),1)+1,100)</f>
        <v>ROCZNIK 2005-2006 -50KG DZ</v>
      </c>
      <c r="J1" s="243"/>
      <c r="K1" s="243"/>
      <c r="L1" s="243"/>
      <c r="M1" s="243"/>
      <c r="N1" s="243"/>
      <c r="O1" s="243"/>
      <c r="P1" s="243"/>
      <c r="Q1" s="243"/>
      <c r="R1" s="243"/>
      <c r="S1" s="243"/>
      <c r="T1" s="243"/>
      <c r="U1" s="243"/>
      <c r="V1" s="243"/>
      <c r="W1" s="243"/>
      <c r="X1" s="243"/>
      <c r="Y1" s="243"/>
    </row>
    <row r="2" spans="1:25" s="81" customFormat="1" ht="27.95" customHeight="1">
      <c r="A2" s="78"/>
      <c r="B2" s="79">
        <v>12</v>
      </c>
      <c r="C2" s="130" t="str">
        <f>VLOOKUP(B2,LISTA!A1:G249,2,0)</f>
        <v>KRYKWIŃSKA WIKTORIA</v>
      </c>
      <c r="D2" s="80">
        <v>1</v>
      </c>
      <c r="G2" s="82"/>
      <c r="I2" s="83"/>
      <c r="L2" s="82"/>
      <c r="M2" s="83"/>
      <c r="N2" s="83"/>
      <c r="Q2" s="82"/>
      <c r="R2" s="83"/>
      <c r="S2" s="83"/>
      <c r="X2" s="82"/>
      <c r="Y2" s="83"/>
    </row>
    <row r="3" spans="1:25" s="81" customFormat="1" ht="27.95" customHeight="1">
      <c r="A3" s="84"/>
      <c r="B3" s="82"/>
      <c r="C3" s="131" t="str">
        <f>VLOOKUP(B2,LISTA!$A$1:$G$249,3,0)</f>
        <v>KLUB KARATE KYOKUSHIN KALISZ POMORSKI</v>
      </c>
      <c r="D3" s="83"/>
      <c r="E3" s="241"/>
      <c r="F3" s="241"/>
      <c r="G3" s="82"/>
      <c r="I3" s="83"/>
      <c r="L3" s="82"/>
      <c r="M3" s="83"/>
      <c r="N3" s="83"/>
      <c r="Q3" s="82"/>
      <c r="R3" s="244" t="s">
        <v>260</v>
      </c>
      <c r="S3" s="246" t="s">
        <v>278</v>
      </c>
      <c r="T3" s="246"/>
      <c r="U3" s="246"/>
      <c r="V3" s="246"/>
      <c r="W3" s="247"/>
      <c r="X3" s="82"/>
      <c r="Y3" s="83"/>
    </row>
    <row r="4" spans="1:25" s="81" customFormat="1" ht="27.95" customHeight="1">
      <c r="A4" s="85"/>
      <c r="B4" s="82"/>
      <c r="C4" s="86"/>
      <c r="D4" s="242" t="s">
        <v>0</v>
      </c>
      <c r="E4" s="242"/>
      <c r="F4" s="87"/>
      <c r="G4" s="132">
        <f>IF(AND(D2=1,D6=0),IF(D2=1,B2,B6),IF(D2=0,B6,$A$4))</f>
        <v>12</v>
      </c>
      <c r="H4" s="130" t="str">
        <f>IF(AND(D2=1,D6=0),IF(D2=1,C2,C6),IF(D2=0,C6,$A$4))</f>
        <v>KRYKWIŃSKA WIKTORIA</v>
      </c>
      <c r="I4" s="80" t="s">
        <v>22</v>
      </c>
      <c r="L4" s="82"/>
      <c r="M4" s="83"/>
      <c r="N4" s="83"/>
      <c r="Q4" s="82"/>
      <c r="R4" s="245"/>
      <c r="S4" s="248"/>
      <c r="T4" s="248"/>
      <c r="U4" s="248"/>
      <c r="V4" s="248"/>
      <c r="W4" s="249"/>
      <c r="X4" s="82"/>
      <c r="Y4" s="83"/>
    </row>
    <row r="5" spans="1:25" s="81" customFormat="1" ht="27.95" customHeight="1">
      <c r="A5" s="85"/>
      <c r="B5" s="82"/>
      <c r="C5" s="86"/>
      <c r="D5" s="83"/>
      <c r="E5" s="256"/>
      <c r="F5" s="256"/>
      <c r="G5" s="82"/>
      <c r="H5" s="130" t="str">
        <f>IF(AND(D2=1,D6=0),IF(D2=1,C3,C7),IF(D2=0,C7,$A$4))</f>
        <v>KLUB KARATE KYOKUSHIN KALISZ POMORSKI</v>
      </c>
      <c r="I5" s="83"/>
      <c r="J5" s="241"/>
      <c r="K5" s="241"/>
      <c r="L5" s="82"/>
      <c r="M5" s="83"/>
      <c r="N5" s="83"/>
      <c r="Q5" s="82"/>
      <c r="R5" s="88"/>
      <c r="S5" s="89"/>
      <c r="T5" s="89"/>
      <c r="U5" s="90"/>
      <c r="V5" s="91"/>
      <c r="W5" s="92"/>
      <c r="X5" s="82"/>
      <c r="Y5" s="83"/>
    </row>
    <row r="6" spans="1:25" s="81" customFormat="1" ht="27.95" customHeight="1">
      <c r="A6" s="78"/>
      <c r="B6" s="79">
        <v>0</v>
      </c>
      <c r="C6" s="130" t="str">
        <f>VLOOKUP(B6,LISTA!$A$1:$G$249,2,0)</f>
        <v>-</v>
      </c>
      <c r="D6" s="80">
        <v>0</v>
      </c>
      <c r="G6" s="82"/>
      <c r="I6" s="83"/>
      <c r="J6" s="241"/>
      <c r="K6" s="241"/>
      <c r="L6" s="82"/>
      <c r="M6" s="83"/>
      <c r="N6" s="83"/>
      <c r="Q6" s="82"/>
      <c r="R6" s="257" t="s">
        <v>27</v>
      </c>
      <c r="S6" s="258"/>
      <c r="T6" s="258"/>
      <c r="U6" s="258"/>
      <c r="V6" s="259" t="s">
        <v>255</v>
      </c>
      <c r="W6" s="260"/>
      <c r="X6" s="82"/>
      <c r="Y6" s="83"/>
    </row>
    <row r="7" spans="1:25" s="81" customFormat="1" ht="27.95" customHeight="1">
      <c r="A7" s="84"/>
      <c r="B7" s="82"/>
      <c r="C7" s="131" t="str">
        <f>VLOOKUP(B6,LISTA!$A$1:$G$249,3,0)</f>
        <v>-</v>
      </c>
      <c r="D7" s="83"/>
      <c r="G7" s="82"/>
      <c r="H7" s="84"/>
      <c r="I7" s="83"/>
      <c r="J7" s="241"/>
      <c r="K7" s="241"/>
      <c r="L7" s="82"/>
      <c r="M7" s="83"/>
      <c r="N7" s="83"/>
      <c r="Q7" s="82"/>
      <c r="R7" s="93"/>
      <c r="S7" s="94"/>
      <c r="T7" s="94"/>
      <c r="U7" s="95"/>
      <c r="V7" s="96"/>
      <c r="W7" s="97"/>
      <c r="X7" s="82"/>
      <c r="Y7" s="83"/>
    </row>
    <row r="8" spans="1:25" s="81" customFormat="1" ht="27.95" customHeight="1">
      <c r="A8" s="85"/>
      <c r="B8" s="82"/>
      <c r="C8" s="86"/>
      <c r="D8" s="83"/>
      <c r="G8" s="82"/>
      <c r="H8" s="85"/>
      <c r="I8" s="242" t="s">
        <v>0</v>
      </c>
      <c r="J8" s="242"/>
      <c r="K8" s="87">
        <v>9</v>
      </c>
      <c r="L8" s="132">
        <f>IF(AND(I4=1,I12=0),IF(I4=1,G4,G12),IF(I4=0,G12,$A$4))</f>
        <v>0</v>
      </c>
      <c r="M8" s="130">
        <f>IF(AND(I4=1,I12=0),IF(I4=1,H4,H12),IF(I4=0,H12,$A$4))</f>
        <v>0</v>
      </c>
      <c r="N8" s="80" t="s">
        <v>22</v>
      </c>
      <c r="Q8" s="82"/>
      <c r="R8" s="257" t="s">
        <v>24</v>
      </c>
      <c r="S8" s="258"/>
      <c r="T8" s="258"/>
      <c r="U8" s="258"/>
      <c r="V8" s="259" t="s">
        <v>253</v>
      </c>
      <c r="W8" s="260"/>
      <c r="X8" s="82"/>
      <c r="Y8" s="83"/>
    </row>
    <row r="9" spans="1:25" s="81" customFormat="1" ht="27.95" customHeight="1">
      <c r="A9" s="85"/>
      <c r="B9" s="82"/>
      <c r="C9" s="86"/>
      <c r="D9" s="83"/>
      <c r="G9" s="82"/>
      <c r="H9" s="85"/>
      <c r="I9" s="83"/>
      <c r="J9" s="256"/>
      <c r="K9" s="256"/>
      <c r="L9" s="82"/>
      <c r="M9" s="130">
        <f>IF(AND(I4=1,I12=0),IF(I4=1,H5,H13),IF(I4=0,H13,$A$4))</f>
        <v>0</v>
      </c>
      <c r="N9" s="83"/>
      <c r="O9" s="241"/>
      <c r="P9" s="241"/>
      <c r="Q9" s="82"/>
      <c r="R9" s="93"/>
      <c r="S9" s="94"/>
      <c r="T9" s="94"/>
      <c r="U9" s="95"/>
      <c r="V9" s="96"/>
      <c r="W9" s="97"/>
      <c r="X9" s="82"/>
      <c r="Y9" s="83"/>
    </row>
    <row r="10" spans="1:25" s="81" customFormat="1" ht="27.95" customHeight="1">
      <c r="A10" s="78"/>
      <c r="B10" s="79">
        <v>0</v>
      </c>
      <c r="C10" s="130" t="str">
        <f>VLOOKUP(B10,LISTA!$A$1:$G$249,2,0)</f>
        <v>-</v>
      </c>
      <c r="D10" s="80">
        <v>0</v>
      </c>
      <c r="G10" s="82"/>
      <c r="I10" s="83"/>
      <c r="J10" s="256"/>
      <c r="K10" s="256"/>
      <c r="L10" s="82"/>
      <c r="M10" s="83"/>
      <c r="N10" s="83"/>
      <c r="O10" s="241"/>
      <c r="P10" s="241"/>
      <c r="Q10" s="82"/>
      <c r="R10" s="250" t="s">
        <v>259</v>
      </c>
      <c r="S10" s="251"/>
      <c r="T10" s="251"/>
      <c r="U10" s="251"/>
      <c r="V10" s="251"/>
      <c r="W10" s="252"/>
      <c r="X10" s="82"/>
      <c r="Y10" s="83"/>
    </row>
    <row r="11" spans="1:25" s="81" customFormat="1" ht="27.95" customHeight="1">
      <c r="A11" s="84"/>
      <c r="B11" s="82"/>
      <c r="C11" s="131" t="str">
        <f>VLOOKUP(B10,LISTA!$A$1:$G$249,3,0)</f>
        <v>-</v>
      </c>
      <c r="D11" s="83"/>
      <c r="E11" s="241"/>
      <c r="F11" s="241"/>
      <c r="G11" s="82"/>
      <c r="I11" s="83"/>
      <c r="J11" s="256"/>
      <c r="K11" s="256"/>
      <c r="L11" s="82"/>
      <c r="M11" s="83"/>
      <c r="N11" s="83"/>
      <c r="O11" s="241"/>
      <c r="P11" s="241"/>
      <c r="Q11" s="82"/>
      <c r="R11" s="253"/>
      <c r="S11" s="254"/>
      <c r="T11" s="254"/>
      <c r="U11" s="254"/>
      <c r="V11" s="254"/>
      <c r="W11" s="255"/>
      <c r="X11" s="82"/>
      <c r="Y11" s="83"/>
    </row>
    <row r="12" spans="1:25" s="81" customFormat="1" ht="27.95" customHeight="1">
      <c r="A12" s="261"/>
      <c r="B12" s="82"/>
      <c r="C12" s="86"/>
      <c r="D12" s="242" t="s">
        <v>0</v>
      </c>
      <c r="E12" s="242"/>
      <c r="F12" s="87"/>
      <c r="G12" s="132">
        <v>114</v>
      </c>
      <c r="H12" s="130" t="str">
        <f>IF(AND(D10=1,D14=0),IF(D10=1,C10,C14),IF(D10=0,C14,$A$4))</f>
        <v>BĘDKOWSKA PATRYCJA</v>
      </c>
      <c r="I12" s="80" t="s">
        <v>22</v>
      </c>
      <c r="L12" s="82"/>
      <c r="M12" s="83"/>
      <c r="N12" s="83"/>
      <c r="O12" s="241"/>
      <c r="P12" s="241"/>
      <c r="Q12" s="82"/>
      <c r="R12" s="83"/>
      <c r="S12" s="83"/>
      <c r="X12" s="82"/>
      <c r="Y12" s="83"/>
    </row>
    <row r="13" spans="1:25" s="81" customFormat="1" ht="27.95" customHeight="1">
      <c r="A13" s="261"/>
      <c r="B13" s="82"/>
      <c r="C13" s="86"/>
      <c r="D13" s="83"/>
      <c r="E13" s="256"/>
      <c r="F13" s="256"/>
      <c r="G13" s="82"/>
      <c r="H13" s="130" t="str">
        <f>IF(AND(D10=1,D14=0),IF(D10=1,C11,C15),IF(D10=0,C15,$A$4))</f>
        <v>KLUB SPORTÓW I SZTUK WALK W TURKU</v>
      </c>
      <c r="I13" s="83"/>
      <c r="L13" s="82"/>
      <c r="M13" s="83"/>
      <c r="N13" s="83"/>
      <c r="O13" s="241"/>
      <c r="P13" s="241"/>
      <c r="Q13" s="82"/>
      <c r="R13" s="83"/>
      <c r="S13" s="83"/>
      <c r="X13" s="82"/>
      <c r="Y13" s="83"/>
    </row>
    <row r="14" spans="1:25" s="81" customFormat="1" ht="27.95" customHeight="1">
      <c r="A14" s="78"/>
      <c r="B14" s="79">
        <v>114</v>
      </c>
      <c r="C14" s="130" t="str">
        <f>VLOOKUP(B14,LISTA!$A$1:$G$249,2,0)</f>
        <v>BĘDKOWSKA PATRYCJA</v>
      </c>
      <c r="D14" s="80">
        <v>1</v>
      </c>
      <c r="G14" s="82"/>
      <c r="I14" s="83"/>
      <c r="L14" s="82"/>
      <c r="M14" s="83"/>
      <c r="N14" s="83"/>
      <c r="O14" s="241"/>
      <c r="P14" s="241"/>
      <c r="Q14" s="82"/>
      <c r="R14" s="83"/>
      <c r="S14" s="83"/>
      <c r="X14" s="82"/>
      <c r="Y14" s="83"/>
    </row>
    <row r="15" spans="1:25" s="81" customFormat="1" ht="27.95" customHeight="1">
      <c r="A15" s="84"/>
      <c r="B15" s="82"/>
      <c r="C15" s="131" t="str">
        <f>VLOOKUP(B14,LISTA!$A$1:$G$249,3,0)</f>
        <v>KLUB SPORTÓW I SZTUK WALK W TURKU</v>
      </c>
      <c r="D15" s="83"/>
      <c r="G15" s="82"/>
      <c r="I15" s="83"/>
      <c r="L15" s="82"/>
      <c r="M15" s="84"/>
      <c r="N15" s="83"/>
      <c r="O15" s="241"/>
      <c r="P15" s="241"/>
      <c r="Q15" s="82"/>
      <c r="R15" s="83"/>
      <c r="S15" s="83"/>
      <c r="X15" s="82"/>
      <c r="Y15" s="83"/>
    </row>
    <row r="16" spans="1:25" s="81" customFormat="1" ht="27.95" customHeight="1">
      <c r="A16" s="85"/>
      <c r="B16" s="82"/>
      <c r="C16" s="86"/>
      <c r="D16" s="83"/>
      <c r="G16" s="82"/>
      <c r="I16" s="83"/>
      <c r="L16" s="82"/>
      <c r="M16" s="85"/>
      <c r="N16" s="242" t="s">
        <v>0</v>
      </c>
      <c r="O16" s="242"/>
      <c r="P16" s="87">
        <v>29</v>
      </c>
      <c r="Q16" s="132">
        <f>IF(AND(N8=1,N24=0),IF(N8=1,L8,L24),IF(N8=0,L24,$A$4))</f>
        <v>0</v>
      </c>
      <c r="R16" s="130">
        <f>IF(AND(N8=1,N24=0),IF(N8=1,M8,M24),IF(N8=0,M24,$A$4))</f>
        <v>0</v>
      </c>
      <c r="S16" s="80"/>
      <c r="X16" s="82"/>
      <c r="Y16" s="83"/>
    </row>
    <row r="17" spans="1:28" s="81" customFormat="1" ht="27.95" customHeight="1">
      <c r="A17" s="85"/>
      <c r="B17" s="82"/>
      <c r="C17" s="86"/>
      <c r="D17" s="83"/>
      <c r="G17" s="82"/>
      <c r="I17" s="83"/>
      <c r="L17" s="82"/>
      <c r="M17" s="85"/>
      <c r="N17" s="83"/>
      <c r="O17" s="256"/>
      <c r="P17" s="256"/>
      <c r="Q17" s="82"/>
      <c r="R17" s="130">
        <f>IF(AND(N8=1,N24=0),IF(N8=1,M9,M25),IF(N8=0,M25,$A$4))</f>
        <v>0</v>
      </c>
      <c r="S17" s="83"/>
      <c r="T17" s="241"/>
      <c r="U17" s="241"/>
      <c r="V17" s="241"/>
      <c r="W17" s="241"/>
      <c r="X17" s="82"/>
      <c r="Y17" s="83"/>
    </row>
    <row r="18" spans="1:28" s="81" customFormat="1" ht="27.95" customHeight="1">
      <c r="A18" s="78"/>
      <c r="B18" s="79">
        <v>37</v>
      </c>
      <c r="C18" s="130" t="str">
        <f>VLOOKUP(B18,LISTA!$A$1:$G$249,2,0)</f>
        <v>KAZIMIERCZAK PAULINA</v>
      </c>
      <c r="D18" s="80">
        <v>1</v>
      </c>
      <c r="G18" s="82"/>
      <c r="I18" s="83"/>
      <c r="L18" s="82"/>
      <c r="M18" s="83"/>
      <c r="N18" s="83"/>
      <c r="O18" s="256"/>
      <c r="P18" s="256"/>
      <c r="Q18" s="82"/>
      <c r="R18" s="83"/>
      <c r="S18" s="83"/>
      <c r="T18" s="241"/>
      <c r="U18" s="241"/>
      <c r="V18" s="241"/>
      <c r="W18" s="241"/>
      <c r="X18" s="82"/>
      <c r="Y18" s="83"/>
    </row>
    <row r="19" spans="1:28" s="81" customFormat="1" ht="27.95" customHeight="1">
      <c r="A19" s="84"/>
      <c r="B19" s="82"/>
      <c r="C19" s="131" t="str">
        <f>VLOOKUP(B18,LISTA!$A$1:$G$249,3,0)</f>
        <v>KALISKI KLUB SHINKYOKUSHIN KARATE – PODOLSKI DOJO</v>
      </c>
      <c r="D19" s="83"/>
      <c r="E19" s="241"/>
      <c r="F19" s="241"/>
      <c r="G19" s="82"/>
      <c r="I19" s="83"/>
      <c r="L19" s="82"/>
      <c r="M19" s="83"/>
      <c r="N19" s="83"/>
      <c r="O19" s="256"/>
      <c r="P19" s="256"/>
      <c r="Q19" s="82"/>
      <c r="R19" s="83"/>
      <c r="S19" s="83"/>
      <c r="T19" s="241"/>
      <c r="U19" s="241"/>
      <c r="V19" s="241"/>
      <c r="W19" s="241"/>
      <c r="X19" s="82"/>
      <c r="Y19" s="83"/>
    </row>
    <row r="20" spans="1:28" s="81" customFormat="1" ht="27.95" customHeight="1">
      <c r="A20" s="261"/>
      <c r="B20" s="82"/>
      <c r="C20" s="86"/>
      <c r="D20" s="242" t="s">
        <v>0</v>
      </c>
      <c r="E20" s="242"/>
      <c r="F20" s="87"/>
      <c r="G20" s="132">
        <f>IF(AND(D2=1,D6=0),IF(D2=1,B18,B22),IF(D2=0,B22,$A$4))</f>
        <v>37</v>
      </c>
      <c r="H20" s="130" t="str">
        <f>IF(AND(D18=1,D22=0),IF(D18=1,C18,C22),IF(D18=0,C22,$A$4))</f>
        <v>KAZIMIERCZAK PAULINA</v>
      </c>
      <c r="I20" s="80" t="s">
        <v>22</v>
      </c>
      <c r="L20" s="82"/>
      <c r="M20" s="83"/>
      <c r="N20" s="83"/>
      <c r="O20" s="256"/>
      <c r="P20" s="256"/>
      <c r="Q20" s="82"/>
      <c r="R20" s="83"/>
      <c r="S20" s="83"/>
      <c r="T20" s="241"/>
      <c r="U20" s="241"/>
      <c r="V20" s="241"/>
      <c r="W20" s="241"/>
      <c r="X20" s="82"/>
      <c r="Y20" s="83"/>
    </row>
    <row r="21" spans="1:28" s="81" customFormat="1" ht="27.95" customHeight="1">
      <c r="A21" s="261"/>
      <c r="B21" s="82"/>
      <c r="C21" s="86"/>
      <c r="D21" s="83"/>
      <c r="E21" s="256"/>
      <c r="F21" s="256"/>
      <c r="G21" s="82"/>
      <c r="H21" s="130" t="str">
        <f>IF(AND(D18=1,D22=0),IF(D18=1,C19,C23),IF(D18=0,C23,$A$4))</f>
        <v>KALISKI KLUB SHINKYOKUSHIN KARATE – PODOLSKI DOJO</v>
      </c>
      <c r="I21" s="83"/>
      <c r="J21" s="241"/>
      <c r="K21" s="241"/>
      <c r="L21" s="82"/>
      <c r="M21" s="83"/>
      <c r="N21" s="83"/>
      <c r="O21" s="256"/>
      <c r="P21" s="256"/>
      <c r="Q21" s="82"/>
      <c r="R21" s="83"/>
      <c r="S21" s="83"/>
      <c r="T21" s="241"/>
      <c r="U21" s="241"/>
      <c r="V21" s="241"/>
      <c r="W21" s="241"/>
      <c r="X21" s="82"/>
      <c r="Y21" s="83"/>
    </row>
    <row r="22" spans="1:28" s="81" customFormat="1" ht="27.95" customHeight="1">
      <c r="A22" s="78"/>
      <c r="B22" s="79">
        <v>0</v>
      </c>
      <c r="C22" s="130" t="str">
        <f>VLOOKUP(B22,LISTA!$A$1:$G$249,2,0)</f>
        <v>-</v>
      </c>
      <c r="D22" s="80">
        <v>0</v>
      </c>
      <c r="G22" s="82"/>
      <c r="I22" s="83"/>
      <c r="J22" s="241"/>
      <c r="K22" s="241"/>
      <c r="L22" s="82"/>
      <c r="M22" s="83"/>
      <c r="N22" s="83"/>
      <c r="O22" s="256"/>
      <c r="P22" s="256"/>
      <c r="Q22" s="82"/>
      <c r="R22" s="83"/>
      <c r="S22" s="83"/>
      <c r="T22" s="241"/>
      <c r="U22" s="241"/>
      <c r="V22" s="241"/>
      <c r="W22" s="241"/>
      <c r="X22" s="82"/>
      <c r="Y22" s="83"/>
    </row>
    <row r="23" spans="1:28" s="81" customFormat="1" ht="27.95" customHeight="1">
      <c r="A23" s="84"/>
      <c r="B23" s="82"/>
      <c r="C23" s="131" t="str">
        <f>VLOOKUP(B22,LISTA!$A$1:$G$249,3,0)</f>
        <v>-</v>
      </c>
      <c r="D23" s="83"/>
      <c r="G23" s="82"/>
      <c r="H23" s="84"/>
      <c r="I23" s="83"/>
      <c r="J23" s="241"/>
      <c r="K23" s="241"/>
      <c r="L23" s="82"/>
      <c r="M23" s="83"/>
      <c r="N23" s="83"/>
      <c r="O23" s="256"/>
      <c r="P23" s="256"/>
      <c r="Q23" s="82"/>
      <c r="R23" s="83"/>
      <c r="S23" s="83"/>
      <c r="T23" s="241"/>
      <c r="U23" s="241"/>
      <c r="V23" s="241"/>
      <c r="W23" s="241"/>
      <c r="X23" s="82"/>
      <c r="Y23" s="83"/>
    </row>
    <row r="24" spans="1:28" s="81" customFormat="1" ht="27.95" customHeight="1">
      <c r="A24" s="85"/>
      <c r="B24" s="82"/>
      <c r="C24" s="86"/>
      <c r="D24" s="83"/>
      <c r="G24" s="82"/>
      <c r="H24" s="85"/>
      <c r="I24" s="242" t="s">
        <v>0</v>
      </c>
      <c r="J24" s="242"/>
      <c r="K24" s="87">
        <v>10</v>
      </c>
      <c r="L24" s="132">
        <f>IF(AND(I20=1,I28=0),IF(I20=1,G20,G28),IF(I20=0,G28,$A$4))</f>
        <v>0</v>
      </c>
      <c r="M24" s="130">
        <f>IF(AND(I20=1,I28=0),IF(I20=1,H20,H28),IF(I20=0,H28,$A$4))</f>
        <v>0</v>
      </c>
      <c r="N24" s="80" t="s">
        <v>22</v>
      </c>
      <c r="Q24" s="82"/>
      <c r="R24" s="83"/>
      <c r="S24" s="83"/>
      <c r="T24" s="241"/>
      <c r="U24" s="241"/>
      <c r="V24" s="241"/>
      <c r="W24" s="241"/>
      <c r="X24" s="82"/>
      <c r="Y24" s="83"/>
    </row>
    <row r="25" spans="1:28" s="81" customFormat="1" ht="27.95" customHeight="1">
      <c r="A25" s="85"/>
      <c r="B25" s="82"/>
      <c r="C25" s="86"/>
      <c r="D25" s="83"/>
      <c r="G25" s="82"/>
      <c r="H25" s="85"/>
      <c r="I25" s="83"/>
      <c r="J25" s="256"/>
      <c r="K25" s="256"/>
      <c r="L25" s="82"/>
      <c r="M25" s="130">
        <f>IF(AND(I20=1,I28=0),IF(I20=1,H21,H29),IF(I20=0,H29,$A$4))</f>
        <v>0</v>
      </c>
      <c r="N25" s="83"/>
      <c r="O25" s="241"/>
      <c r="P25" s="241"/>
      <c r="Q25" s="82"/>
      <c r="R25" s="83"/>
      <c r="S25" s="83"/>
      <c r="T25" s="241"/>
      <c r="U25" s="241"/>
      <c r="V25" s="241"/>
      <c r="W25" s="241"/>
      <c r="X25" s="82"/>
      <c r="Y25" s="83"/>
    </row>
    <row r="26" spans="1:28" s="81" customFormat="1" ht="27.95" customHeight="1">
      <c r="A26" s="78"/>
      <c r="B26" s="79"/>
      <c r="C26" s="130" t="str">
        <f>VLOOKUP(B26,LISTA!$A$1:$G$249,2,0)</f>
        <v>-</v>
      </c>
      <c r="D26" s="80">
        <v>0</v>
      </c>
      <c r="G26" s="82"/>
      <c r="I26" s="83"/>
      <c r="J26" s="256"/>
      <c r="K26" s="256"/>
      <c r="L26" s="82"/>
      <c r="M26" s="83"/>
      <c r="N26" s="83"/>
      <c r="O26" s="241"/>
      <c r="P26" s="241"/>
      <c r="Q26" s="82"/>
      <c r="R26" s="83"/>
      <c r="S26" s="83"/>
      <c r="T26" s="241"/>
      <c r="U26" s="241"/>
      <c r="V26" s="241"/>
      <c r="W26" s="241"/>
      <c r="X26" s="82"/>
      <c r="Y26" s="83"/>
    </row>
    <row r="27" spans="1:28" s="81" customFormat="1" ht="27.95" customHeight="1">
      <c r="A27" s="84"/>
      <c r="B27" s="82"/>
      <c r="C27" s="130" t="str">
        <f>VLOOKUP(B26,LISTA!$A$1:$G$249,3,0)</f>
        <v>-</v>
      </c>
      <c r="D27" s="83"/>
      <c r="E27" s="241"/>
      <c r="F27" s="241"/>
      <c r="G27" s="82"/>
      <c r="I27" s="83"/>
      <c r="J27" s="256"/>
      <c r="K27" s="256"/>
      <c r="L27" s="82"/>
      <c r="M27" s="83"/>
      <c r="N27" s="83"/>
      <c r="O27" s="241"/>
      <c r="P27" s="241"/>
      <c r="Q27" s="82"/>
      <c r="R27" s="83"/>
      <c r="S27" s="83"/>
      <c r="T27" s="241"/>
      <c r="U27" s="241"/>
      <c r="V27" s="241"/>
      <c r="W27" s="241"/>
      <c r="X27" s="82"/>
      <c r="Y27" s="83"/>
    </row>
    <row r="28" spans="1:28" s="81" customFormat="1" ht="27.95" customHeight="1">
      <c r="A28" s="261"/>
      <c r="B28" s="82"/>
      <c r="C28" s="86"/>
      <c r="D28" s="242" t="s">
        <v>0</v>
      </c>
      <c r="E28" s="242"/>
      <c r="F28" s="87"/>
      <c r="G28" s="132">
        <v>52</v>
      </c>
      <c r="H28" s="130" t="str">
        <f>IF(AND(D26=1,D30=0),IF(D26=1,C26,C30),IF(D26=0,C30,$A$4))</f>
        <v>ZDANOWICZ LIDIA</v>
      </c>
      <c r="I28" s="80" t="s">
        <v>22</v>
      </c>
      <c r="L28" s="82"/>
      <c r="M28" s="83"/>
      <c r="N28" s="83"/>
      <c r="O28" s="241"/>
      <c r="P28" s="241"/>
      <c r="Q28" s="262" t="s">
        <v>1</v>
      </c>
      <c r="R28" s="262"/>
      <c r="S28" s="262"/>
      <c r="T28" s="241"/>
      <c r="U28" s="241"/>
      <c r="V28" s="241"/>
      <c r="W28" s="241"/>
      <c r="X28" s="82"/>
      <c r="Y28" s="83"/>
    </row>
    <row r="29" spans="1:28" s="81" customFormat="1" ht="27.95" customHeight="1">
      <c r="A29" s="261"/>
      <c r="B29" s="82"/>
      <c r="C29" s="86"/>
      <c r="D29" s="83"/>
      <c r="E29" s="256"/>
      <c r="F29" s="256"/>
      <c r="G29" s="82"/>
      <c r="H29" s="130" t="str">
        <f>IF(AND(D26=1,D30=0),IF(D26=1,C27,C31),IF(D26=0,C31,$A$4))</f>
        <v>KOSiR KOBIERZYCE</v>
      </c>
      <c r="I29" s="83"/>
      <c r="L29" s="82"/>
      <c r="M29" s="83"/>
      <c r="N29" s="83"/>
      <c r="O29" s="241"/>
      <c r="P29" s="241"/>
      <c r="Q29" s="98"/>
      <c r="R29" s="99" t="s">
        <v>9</v>
      </c>
      <c r="S29" s="100">
        <v>46</v>
      </c>
      <c r="T29" s="241"/>
      <c r="U29" s="241"/>
      <c r="V29" s="241"/>
      <c r="W29" s="241"/>
      <c r="X29" s="82"/>
      <c r="Y29" s="83"/>
    </row>
    <row r="30" spans="1:28" s="81" customFormat="1" ht="27.95" customHeight="1">
      <c r="A30" s="78"/>
      <c r="B30" s="79">
        <v>52</v>
      </c>
      <c r="C30" s="130" t="str">
        <f>VLOOKUP(B30,LISTA!$A$1:$G$249,2,0)</f>
        <v>ZDANOWICZ LIDIA</v>
      </c>
      <c r="D30" s="80">
        <v>1</v>
      </c>
      <c r="G30" s="82"/>
      <c r="I30" s="83"/>
      <c r="L30" s="82"/>
      <c r="M30" s="83"/>
      <c r="N30" s="83"/>
      <c r="Q30" s="133">
        <f>IF(AND(N8=0,N24=1),IF(N8=0,L8,L24),IF(N8=1,L24,$A$4))</f>
        <v>0</v>
      </c>
      <c r="R30" s="130">
        <f>IF(AND(N8=0,N24=1),IF(N8=0,M8,M24),IF(N8=1,M24,$A$4))</f>
        <v>0</v>
      </c>
      <c r="S30" s="101"/>
      <c r="T30" s="241"/>
      <c r="U30" s="241"/>
      <c r="V30" s="241"/>
      <c r="W30" s="241"/>
      <c r="X30" s="82"/>
      <c r="Y30" s="83"/>
    </row>
    <row r="31" spans="1:28" s="81" customFormat="1" ht="27.95" customHeight="1">
      <c r="A31" s="84"/>
      <c r="B31" s="82"/>
      <c r="C31" s="130" t="str">
        <f>VLOOKUP(B30,LISTA!$A$1:$G$249,3,0)</f>
        <v>KOSiR KOBIERZYCE</v>
      </c>
      <c r="D31" s="83"/>
      <c r="G31" s="82"/>
      <c r="I31" s="83"/>
      <c r="L31" s="82"/>
      <c r="M31" s="84"/>
      <c r="N31" s="83"/>
      <c r="Q31" s="98"/>
      <c r="R31" s="130">
        <f>IF(AND(N8=0,N24=1),IF(N8=0,M9,M25),IF(N8=1,M25,$A$4))</f>
        <v>0</v>
      </c>
      <c r="S31" s="102"/>
      <c r="T31" s="241"/>
      <c r="U31" s="241"/>
      <c r="V31" s="241"/>
      <c r="W31" s="241"/>
      <c r="X31" s="103"/>
      <c r="Y31" s="104"/>
    </row>
    <row r="32" spans="1:28" s="81" customFormat="1" ht="27.95" customHeight="1">
      <c r="A32" s="85"/>
      <c r="B32" s="82"/>
      <c r="C32" s="86"/>
      <c r="D32" s="83"/>
      <c r="G32" s="82"/>
      <c r="I32" s="83"/>
      <c r="L32" s="82"/>
      <c r="M32" s="85"/>
      <c r="N32" s="83"/>
      <c r="Q32" s="98"/>
      <c r="R32" s="84"/>
      <c r="S32" s="102"/>
      <c r="T32" s="105" t="s">
        <v>9</v>
      </c>
      <c r="U32" s="105"/>
      <c r="V32" s="105"/>
      <c r="W32" s="106">
        <v>54</v>
      </c>
      <c r="X32" s="134">
        <f>IF(AND(S16=1,S48=0),IF(S16=1,Q16,Q48),IF(S16=0,Q48,$A$4))</f>
        <v>0</v>
      </c>
      <c r="Y32" s="135">
        <f>IF(AND(S16=1,S48=0),IF(S16=1,R16,R48),IF(S16=0,R48,$A$4))</f>
        <v>0</v>
      </c>
      <c r="Z32" s="263"/>
      <c r="AA32" s="264"/>
      <c r="AB32" s="264"/>
    </row>
    <row r="33" spans="1:28" s="81" customFormat="1" ht="27.95" customHeight="1">
      <c r="A33" s="85"/>
      <c r="B33" s="82"/>
      <c r="C33" s="86"/>
      <c r="D33" s="83"/>
      <c r="G33" s="82"/>
      <c r="I33" s="83"/>
      <c r="L33" s="82"/>
      <c r="M33" s="85"/>
      <c r="N33" s="83"/>
      <c r="Q33" s="98"/>
      <c r="R33" s="83"/>
      <c r="S33" s="102"/>
      <c r="T33" s="256"/>
      <c r="U33" s="256"/>
      <c r="V33" s="256"/>
      <c r="W33" s="256"/>
      <c r="X33" s="107"/>
      <c r="Y33" s="135">
        <f>IF(AND(S16=1,S48=0),IF(S16=1,R17,R49),IF(S16=0,R49,$A$4))</f>
        <v>0</v>
      </c>
      <c r="Z33" s="263"/>
      <c r="AA33" s="264"/>
      <c r="AB33" s="264"/>
    </row>
    <row r="34" spans="1:28" s="81" customFormat="1" ht="27.95" customHeight="1">
      <c r="A34" s="78"/>
      <c r="B34" s="79">
        <v>203</v>
      </c>
      <c r="C34" s="130" t="str">
        <f>VLOOKUP(B34,LISTA!$A$1:$G$249,2,0)</f>
        <v>GÓRSKA OLGA</v>
      </c>
      <c r="D34" s="80">
        <v>1</v>
      </c>
      <c r="G34" s="82"/>
      <c r="I34" s="83"/>
      <c r="L34" s="82"/>
      <c r="M34" s="83"/>
      <c r="N34" s="83"/>
      <c r="Q34" s="133">
        <f>IF(AND(N40=0,N56=1),IF(N40=0,L40,L56),IF(N40=1,L56,$A$4))</f>
        <v>0</v>
      </c>
      <c r="R34" s="130">
        <f>IF(AND(N40=0,N56=1),IF(N40=0,M40,M56),IF(N40=1,M56,$A$4))</f>
        <v>0</v>
      </c>
      <c r="S34" s="101"/>
      <c r="T34" s="256"/>
      <c r="U34" s="256"/>
      <c r="V34" s="256"/>
      <c r="W34" s="256"/>
      <c r="X34" s="108"/>
      <c r="Y34" s="109"/>
    </row>
    <row r="35" spans="1:28" s="81" customFormat="1" ht="27.95" customHeight="1">
      <c r="A35" s="84"/>
      <c r="B35" s="82"/>
      <c r="C35" s="130" t="str">
        <f>VLOOKUP(B34,LISTA!$A$1:$G$249,3,0)</f>
        <v>BIAŁY LEW DOJO JELENIA GÓRA</v>
      </c>
      <c r="D35" s="83"/>
      <c r="E35" s="241"/>
      <c r="F35" s="241"/>
      <c r="G35" s="82"/>
      <c r="I35" s="83"/>
      <c r="L35" s="82"/>
      <c r="M35" s="83"/>
      <c r="N35" s="83"/>
      <c r="O35" s="256"/>
      <c r="P35" s="256"/>
      <c r="Q35" s="98"/>
      <c r="R35" s="130">
        <f>IF(AND(N40=0,N56=1),IF(N40=0,M41,M57),IF(N40=1,M57,$A$4))</f>
        <v>0</v>
      </c>
      <c r="S35" s="102"/>
      <c r="T35" s="256"/>
      <c r="U35" s="256"/>
      <c r="V35" s="256"/>
      <c r="W35" s="256"/>
      <c r="X35" s="82"/>
      <c r="Y35" s="83"/>
    </row>
    <row r="36" spans="1:28" s="81" customFormat="1" ht="27.95" customHeight="1">
      <c r="A36" s="261"/>
      <c r="B36" s="82"/>
      <c r="C36" s="86"/>
      <c r="D36" s="242" t="s">
        <v>0</v>
      </c>
      <c r="E36" s="242"/>
      <c r="F36" s="87"/>
      <c r="G36" s="132">
        <f>IF(AND(D2=1,D6=0),IF(D2=1,B34,B38),IF(D2=0,B38,$A$4))</f>
        <v>203</v>
      </c>
      <c r="H36" s="130" t="str">
        <f>IF(AND(D34=1,D38=0),IF(D34=1,C34,C38),IF(D34=0,C38,$A$4))</f>
        <v>GÓRSKA OLGA</v>
      </c>
      <c r="I36" s="80" t="s">
        <v>22</v>
      </c>
      <c r="L36" s="82"/>
      <c r="M36" s="83"/>
      <c r="N36" s="83"/>
      <c r="O36" s="256"/>
      <c r="P36" s="256"/>
      <c r="Q36" s="110"/>
      <c r="R36" s="111"/>
      <c r="S36" s="112"/>
      <c r="T36" s="256"/>
      <c r="U36" s="256"/>
      <c r="V36" s="256"/>
      <c r="W36" s="256"/>
      <c r="X36" s="82"/>
      <c r="Y36" s="83"/>
    </row>
    <row r="37" spans="1:28" s="81" customFormat="1" ht="27.95" customHeight="1">
      <c r="A37" s="261"/>
      <c r="B37" s="82"/>
      <c r="C37" s="86"/>
      <c r="D37" s="83"/>
      <c r="E37" s="256"/>
      <c r="F37" s="256"/>
      <c r="G37" s="82"/>
      <c r="H37" s="130" t="str">
        <f>IF(AND(D34=1,D38=0),IF(D34=1,C35,C39),IF(D34=0,C39,$A$4))</f>
        <v>BIAŁY LEW DOJO JELENIA GÓRA</v>
      </c>
      <c r="I37" s="83"/>
      <c r="J37" s="241"/>
      <c r="K37" s="241"/>
      <c r="L37" s="82"/>
      <c r="M37" s="83"/>
      <c r="N37" s="83"/>
      <c r="O37" s="256"/>
      <c r="P37" s="256"/>
      <c r="Q37" s="82"/>
      <c r="R37" s="83"/>
      <c r="S37" s="83"/>
      <c r="T37" s="256"/>
      <c r="U37" s="256"/>
      <c r="V37" s="256"/>
      <c r="W37" s="256"/>
      <c r="X37" s="82"/>
      <c r="Y37" s="83"/>
    </row>
    <row r="38" spans="1:28" s="81" customFormat="1" ht="27.95" customHeight="1">
      <c r="A38" s="78"/>
      <c r="B38" s="79"/>
      <c r="C38" s="130" t="str">
        <f>VLOOKUP(B38,LISTA!$A$1:$G$249,2,0)</f>
        <v>-</v>
      </c>
      <c r="D38" s="80">
        <v>0</v>
      </c>
      <c r="G38" s="82"/>
      <c r="I38" s="83"/>
      <c r="J38" s="241"/>
      <c r="K38" s="241"/>
      <c r="L38" s="82"/>
      <c r="M38" s="83"/>
      <c r="N38" s="83"/>
      <c r="O38" s="256"/>
      <c r="P38" s="256"/>
      <c r="Q38" s="82"/>
      <c r="R38" s="83"/>
      <c r="S38" s="83"/>
      <c r="T38" s="256"/>
      <c r="U38" s="256"/>
      <c r="V38" s="256"/>
      <c r="W38" s="256"/>
      <c r="X38" s="82"/>
      <c r="Y38" s="83"/>
    </row>
    <row r="39" spans="1:28" s="81" customFormat="1" ht="27.95" customHeight="1">
      <c r="A39" s="84"/>
      <c r="B39" s="82"/>
      <c r="C39" s="130" t="str">
        <f>VLOOKUP(B38,LISTA!$A$1:$G$249,3,0)</f>
        <v>-</v>
      </c>
      <c r="D39" s="83"/>
      <c r="G39" s="82"/>
      <c r="H39" s="84"/>
      <c r="I39" s="83"/>
      <c r="J39" s="241"/>
      <c r="K39" s="241"/>
      <c r="L39" s="82"/>
      <c r="M39" s="83"/>
      <c r="N39" s="83"/>
      <c r="O39" s="256"/>
      <c r="P39" s="256"/>
      <c r="Q39" s="82"/>
      <c r="R39" s="83"/>
      <c r="S39" s="83"/>
      <c r="T39" s="256"/>
      <c r="U39" s="256"/>
      <c r="V39" s="256"/>
      <c r="W39" s="256"/>
      <c r="X39" s="82"/>
      <c r="Y39" s="83"/>
    </row>
    <row r="40" spans="1:28" s="81" customFormat="1" ht="27.95" customHeight="1">
      <c r="A40" s="85"/>
      <c r="B40" s="82"/>
      <c r="C40" s="86"/>
      <c r="D40" s="83"/>
      <c r="G40" s="82"/>
      <c r="H40" s="85"/>
      <c r="I40" s="242" t="s">
        <v>0</v>
      </c>
      <c r="J40" s="242"/>
      <c r="K40" s="87">
        <v>11</v>
      </c>
      <c r="L40" s="132">
        <f>IF(AND(I20=1,I28=0),IF(I20=1,G36,G44),IF(I20=0,G44,$A$4))</f>
        <v>0</v>
      </c>
      <c r="M40" s="130">
        <f>IF(AND(I36=1,I44=0),IF(I36=1,H36,H44),IF(I36=0,H44,$A$4))</f>
        <v>0</v>
      </c>
      <c r="N40" s="80" t="s">
        <v>22</v>
      </c>
      <c r="Q40" s="82"/>
      <c r="R40" s="83"/>
      <c r="S40" s="83"/>
      <c r="T40" s="256"/>
      <c r="U40" s="256"/>
      <c r="V40" s="256"/>
      <c r="W40" s="256"/>
      <c r="X40" s="82"/>
      <c r="Y40" s="83"/>
    </row>
    <row r="41" spans="1:28" s="81" customFormat="1" ht="27.95" customHeight="1">
      <c r="A41" s="85"/>
      <c r="B41" s="82"/>
      <c r="C41" s="86"/>
      <c r="D41" s="83"/>
      <c r="G41" s="82"/>
      <c r="H41" s="85"/>
      <c r="I41" s="83"/>
      <c r="J41" s="256"/>
      <c r="K41" s="256"/>
      <c r="L41" s="82"/>
      <c r="M41" s="130">
        <f>IF(AND(I36=1,I44=0),IF(I36=1,H37,H45),IF(I36=0,H45,$A$4))</f>
        <v>0</v>
      </c>
      <c r="N41" s="83"/>
      <c r="O41" s="241"/>
      <c r="P41" s="241"/>
      <c r="Q41" s="82"/>
      <c r="R41" s="83"/>
      <c r="S41" s="83"/>
      <c r="T41" s="256"/>
      <c r="U41" s="256"/>
      <c r="V41" s="256"/>
      <c r="W41" s="256"/>
      <c r="X41" s="82"/>
      <c r="Y41" s="83"/>
    </row>
    <row r="42" spans="1:28" s="81" customFormat="1" ht="27.95" customHeight="1">
      <c r="A42" s="78"/>
      <c r="B42" s="79"/>
      <c r="C42" s="130" t="str">
        <f>VLOOKUP(B42,LISTA!$A$1:$G$249,2,0)</f>
        <v>-</v>
      </c>
      <c r="D42" s="80">
        <v>0</v>
      </c>
      <c r="G42" s="82"/>
      <c r="I42" s="83"/>
      <c r="J42" s="256"/>
      <c r="K42" s="256"/>
      <c r="L42" s="82"/>
      <c r="M42" s="83"/>
      <c r="N42" s="83"/>
      <c r="O42" s="241"/>
      <c r="P42" s="241"/>
      <c r="Q42" s="82"/>
      <c r="R42" s="83"/>
      <c r="S42" s="83"/>
      <c r="T42" s="256"/>
      <c r="U42" s="256"/>
      <c r="V42" s="256"/>
      <c r="W42" s="256"/>
      <c r="X42" s="82"/>
      <c r="Y42" s="83"/>
    </row>
    <row r="43" spans="1:28" s="81" customFormat="1" ht="27.95" customHeight="1">
      <c r="A43" s="84"/>
      <c r="B43" s="82"/>
      <c r="C43" s="130" t="str">
        <f>VLOOKUP(B42,LISTA!$A$1:$G$249,3,0)</f>
        <v>-</v>
      </c>
      <c r="D43" s="83"/>
      <c r="E43" s="241"/>
      <c r="F43" s="241"/>
      <c r="G43" s="82"/>
      <c r="I43" s="83"/>
      <c r="J43" s="256"/>
      <c r="K43" s="256"/>
      <c r="L43" s="82"/>
      <c r="M43" s="83"/>
      <c r="N43" s="83"/>
      <c r="O43" s="241"/>
      <c r="P43" s="241"/>
      <c r="Q43" s="82"/>
      <c r="R43" s="83"/>
      <c r="S43" s="83"/>
      <c r="T43" s="256"/>
      <c r="U43" s="256"/>
      <c r="V43" s="256"/>
      <c r="W43" s="256"/>
      <c r="X43" s="82"/>
      <c r="Y43" s="83"/>
    </row>
    <row r="44" spans="1:28" s="81" customFormat="1" ht="27.95" customHeight="1">
      <c r="A44" s="261"/>
      <c r="B44" s="82"/>
      <c r="C44" s="86"/>
      <c r="D44" s="242" t="s">
        <v>0</v>
      </c>
      <c r="E44" s="242"/>
      <c r="F44" s="87"/>
      <c r="G44" s="132">
        <v>149</v>
      </c>
      <c r="H44" s="130" t="str">
        <f>IF(AND(D42=1,D46=0),IF(D42=1,C42,C46),IF(D42=0,C46,$A$4))</f>
        <v>KRUSZYŃSKA ALEKSANDRA</v>
      </c>
      <c r="I44" s="80" t="s">
        <v>22</v>
      </c>
      <c r="L44" s="82"/>
      <c r="M44" s="83"/>
      <c r="N44" s="83"/>
      <c r="O44" s="241"/>
      <c r="P44" s="241"/>
      <c r="Q44" s="82"/>
      <c r="R44" s="83"/>
      <c r="S44" s="83"/>
      <c r="T44" s="256"/>
      <c r="U44" s="256"/>
      <c r="V44" s="256"/>
      <c r="W44" s="256"/>
      <c r="X44" s="82"/>
      <c r="Y44" s="83"/>
    </row>
    <row r="45" spans="1:28" s="81" customFormat="1" ht="27.95" customHeight="1">
      <c r="A45" s="261"/>
      <c r="B45" s="82"/>
      <c r="C45" s="86"/>
      <c r="D45" s="83"/>
      <c r="E45" s="256"/>
      <c r="F45" s="256"/>
      <c r="G45" s="82"/>
      <c r="H45" s="130" t="str">
        <f>IF(AND(D42=1,D46=0),IF(D42=1,C43,C47),IF(D42=0,C47,$A$4))</f>
        <v>POZNAŃSKI KLUB KYOKUSHIN KARATE</v>
      </c>
      <c r="I45" s="83"/>
      <c r="L45" s="82"/>
      <c r="M45" s="83"/>
      <c r="N45" s="83"/>
      <c r="O45" s="241"/>
      <c r="P45" s="241"/>
      <c r="Q45" s="82"/>
      <c r="R45" s="83"/>
      <c r="S45" s="83"/>
      <c r="T45" s="256"/>
      <c r="U45" s="256"/>
      <c r="V45" s="256"/>
      <c r="W45" s="256"/>
      <c r="X45" s="82"/>
      <c r="Y45" s="83"/>
    </row>
    <row r="46" spans="1:28" s="81" customFormat="1" ht="27.95" customHeight="1">
      <c r="A46" s="78"/>
      <c r="B46" s="79">
        <v>149</v>
      </c>
      <c r="C46" s="130" t="str">
        <f>VLOOKUP(B46,LISTA!$A$1:$G$249,2,0)</f>
        <v>KRUSZYŃSKA ALEKSANDRA</v>
      </c>
      <c r="D46" s="80">
        <v>1</v>
      </c>
      <c r="G46" s="82"/>
      <c r="I46" s="83"/>
      <c r="L46" s="82"/>
      <c r="M46" s="83"/>
      <c r="N46" s="83"/>
      <c r="O46" s="241"/>
      <c r="P46" s="241"/>
      <c r="Q46" s="82"/>
      <c r="R46" s="83"/>
      <c r="S46" s="83"/>
      <c r="T46" s="256"/>
      <c r="U46" s="256"/>
      <c r="V46" s="256"/>
      <c r="W46" s="256"/>
      <c r="X46" s="82"/>
      <c r="Y46" s="83"/>
    </row>
    <row r="47" spans="1:28" s="81" customFormat="1" ht="27.95" customHeight="1">
      <c r="A47" s="84"/>
      <c r="B47" s="82"/>
      <c r="C47" s="130" t="str">
        <f>VLOOKUP(B46,LISTA!$A$1:$G$249,3,0)</f>
        <v>POZNAŃSKI KLUB KYOKUSHIN KARATE</v>
      </c>
      <c r="D47" s="83"/>
      <c r="G47" s="82"/>
      <c r="I47" s="83"/>
      <c r="L47" s="82"/>
      <c r="N47" s="83"/>
      <c r="O47" s="241"/>
      <c r="P47" s="241"/>
      <c r="Q47" s="82"/>
      <c r="R47" s="83"/>
      <c r="S47" s="83"/>
      <c r="T47" s="256"/>
      <c r="U47" s="256"/>
      <c r="V47" s="256"/>
      <c r="W47" s="256"/>
      <c r="X47" s="82"/>
      <c r="Y47" s="83"/>
    </row>
    <row r="48" spans="1:28" s="81" customFormat="1" ht="27.95" customHeight="1">
      <c r="A48" s="85"/>
      <c r="B48" s="82"/>
      <c r="C48" s="86"/>
      <c r="D48" s="83"/>
      <c r="G48" s="82"/>
      <c r="I48" s="83"/>
      <c r="L48" s="82"/>
      <c r="N48" s="242" t="s">
        <v>0</v>
      </c>
      <c r="O48" s="242"/>
      <c r="P48" s="87">
        <v>30</v>
      </c>
      <c r="Q48" s="132">
        <f>IF(AND(N40=1,N56=0),IF(N40=1,L40,L56),IF(N40=0,L56,$A$4))</f>
        <v>0</v>
      </c>
      <c r="R48" s="130">
        <f>IF(AND(N40=1,N56=0),IF(N40=1,M40,M56),IF(N40=0,M56,$A$4))</f>
        <v>0</v>
      </c>
      <c r="S48" s="80"/>
      <c r="X48" s="265"/>
      <c r="Y48" s="265"/>
      <c r="Z48" s="265"/>
    </row>
    <row r="49" spans="1:27" s="81" customFormat="1" ht="27.95" customHeight="1">
      <c r="A49" s="85"/>
      <c r="B49" s="82"/>
      <c r="C49" s="86"/>
      <c r="D49" s="83"/>
      <c r="G49" s="82"/>
      <c r="I49" s="83"/>
      <c r="L49" s="82"/>
      <c r="N49" s="83"/>
      <c r="O49" s="256"/>
      <c r="P49" s="256"/>
      <c r="Q49" s="82"/>
      <c r="R49" s="130">
        <f>IF(AND(N40=1,N56=0),IF(N40=1,M41,M57),IF(N40=0,M57,$A$4))</f>
        <v>0</v>
      </c>
      <c r="S49" s="83"/>
      <c r="W49" s="113"/>
      <c r="X49" s="114"/>
      <c r="Y49" s="115"/>
      <c r="Z49" s="115" t="s">
        <v>10</v>
      </c>
      <c r="AA49" s="83"/>
    </row>
    <row r="50" spans="1:27" s="81" customFormat="1" ht="27.95" customHeight="1">
      <c r="A50" s="78"/>
      <c r="B50" s="79"/>
      <c r="C50" s="130" t="str">
        <f>VLOOKUP(B50,LISTA!$A$1:$G$249,2,0)</f>
        <v>-</v>
      </c>
      <c r="D50" s="80" t="s">
        <v>22</v>
      </c>
      <c r="G50" s="82"/>
      <c r="I50" s="83"/>
      <c r="L50" s="82"/>
      <c r="M50" s="83"/>
      <c r="N50" s="83"/>
      <c r="O50" s="256"/>
      <c r="P50" s="256"/>
      <c r="Q50" s="82"/>
      <c r="R50" s="83"/>
      <c r="S50" s="83"/>
      <c r="W50" s="266" t="s">
        <v>2</v>
      </c>
      <c r="X50" s="113">
        <f>X32</f>
        <v>0</v>
      </c>
      <c r="Y50" s="113">
        <f>Y32</f>
        <v>0</v>
      </c>
      <c r="Z50" s="113">
        <v>4</v>
      </c>
      <c r="AA50" s="83"/>
    </row>
    <row r="51" spans="1:27" s="81" customFormat="1" ht="27.95" customHeight="1">
      <c r="A51" s="84"/>
      <c r="B51" s="82"/>
      <c r="C51" s="130" t="str">
        <f>VLOOKUP(B50,LISTA!$A$1:$G$249,3,0)</f>
        <v>-</v>
      </c>
      <c r="D51" s="83"/>
      <c r="E51" s="241"/>
      <c r="F51" s="241"/>
      <c r="G51" s="82"/>
      <c r="I51" s="83"/>
      <c r="L51" s="82"/>
      <c r="M51" s="83"/>
      <c r="N51" s="83"/>
      <c r="O51" s="256"/>
      <c r="P51" s="256"/>
      <c r="Q51" s="82"/>
      <c r="R51" s="83"/>
      <c r="S51" s="83"/>
      <c r="W51" s="266"/>
      <c r="X51" s="113"/>
      <c r="Y51" s="113">
        <f>Y33</f>
        <v>0</v>
      </c>
      <c r="Z51" s="113"/>
      <c r="AA51" s="83"/>
    </row>
    <row r="52" spans="1:27" s="81" customFormat="1" ht="27.95" customHeight="1">
      <c r="A52" s="261"/>
      <c r="B52" s="82"/>
      <c r="C52" s="86"/>
      <c r="D52" s="242" t="s">
        <v>0</v>
      </c>
      <c r="E52" s="242"/>
      <c r="F52" s="87"/>
      <c r="G52" s="132">
        <f>IF(AND(D2=1,D6=0),IF(D2=1,B50,B54),IF(D2=0,B54,$A$4))</f>
        <v>0</v>
      </c>
      <c r="H52" s="130">
        <f>IF(AND(D50=1,D54=0),IF(D50=1,C50,C54),IF(D50=0,C54,$A$4))</f>
        <v>0</v>
      </c>
      <c r="I52" s="80">
        <v>0</v>
      </c>
      <c r="L52" s="82"/>
      <c r="M52" s="83"/>
      <c r="N52" s="83"/>
      <c r="O52" s="256"/>
      <c r="P52" s="256"/>
      <c r="Q52" s="82"/>
      <c r="R52" s="83"/>
      <c r="S52" s="83"/>
      <c r="W52" s="266" t="s">
        <v>3</v>
      </c>
      <c r="X52" s="116">
        <f>IF(S16=0,Q16,Q48)</f>
        <v>0</v>
      </c>
      <c r="Y52" s="116">
        <f>IF(S16=0,R16,R48)</f>
        <v>0</v>
      </c>
      <c r="Z52" s="113">
        <v>3</v>
      </c>
      <c r="AA52" s="83"/>
    </row>
    <row r="53" spans="1:27" s="81" customFormat="1" ht="27.95" customHeight="1">
      <c r="A53" s="261"/>
      <c r="B53" s="82"/>
      <c r="C53" s="86"/>
      <c r="D53" s="83"/>
      <c r="E53" s="256"/>
      <c r="F53" s="256"/>
      <c r="G53" s="82"/>
      <c r="H53" s="130">
        <f>IF(AND(D50=1,D54=0),IF(D50=1,C51,C55),IF(D50=0,C55,$A$4))</f>
        <v>0</v>
      </c>
      <c r="I53" s="83"/>
      <c r="J53" s="241"/>
      <c r="K53" s="241"/>
      <c r="L53" s="82"/>
      <c r="M53" s="83"/>
      <c r="N53" s="83"/>
      <c r="O53" s="256"/>
      <c r="P53" s="256"/>
      <c r="Q53" s="82"/>
      <c r="R53" s="83"/>
      <c r="S53" s="83"/>
      <c r="W53" s="266"/>
      <c r="X53" s="113"/>
      <c r="Y53" s="116">
        <f>IF(S16=0,R17,R49)</f>
        <v>0</v>
      </c>
      <c r="Z53" s="113"/>
      <c r="AA53" s="83"/>
    </row>
    <row r="54" spans="1:27" s="81" customFormat="1" ht="27.95" customHeight="1">
      <c r="A54" s="78"/>
      <c r="B54" s="79"/>
      <c r="C54" s="130" t="str">
        <f>VLOOKUP(B54,LISTA!$A$1:$G$249,2,0)</f>
        <v>-</v>
      </c>
      <c r="D54" s="80" t="s">
        <v>22</v>
      </c>
      <c r="G54" s="82"/>
      <c r="I54" s="83"/>
      <c r="J54" s="241"/>
      <c r="K54" s="241"/>
      <c r="L54" s="82"/>
      <c r="M54" s="83"/>
      <c r="N54" s="83"/>
      <c r="O54" s="256"/>
      <c r="P54" s="256"/>
      <c r="Q54" s="82"/>
      <c r="R54" s="83"/>
      <c r="S54" s="83"/>
      <c r="W54" s="266" t="s">
        <v>4</v>
      </c>
      <c r="X54" s="116">
        <f>IF(S30=1,Q30,Q34)</f>
        <v>0</v>
      </c>
      <c r="Y54" s="116">
        <f>IF(S30=1,R30,R34)</f>
        <v>0</v>
      </c>
      <c r="Z54" s="113">
        <v>2</v>
      </c>
      <c r="AA54" s="83"/>
    </row>
    <row r="55" spans="1:27" s="81" customFormat="1" ht="27.95" customHeight="1">
      <c r="A55" s="84"/>
      <c r="B55" s="82"/>
      <c r="C55" s="130" t="str">
        <f>VLOOKUP(B54,LISTA!$A$1:$G$249,3,0)</f>
        <v>-</v>
      </c>
      <c r="D55" s="83"/>
      <c r="G55" s="82"/>
      <c r="H55" s="84"/>
      <c r="I55" s="83"/>
      <c r="J55" s="241"/>
      <c r="K55" s="241"/>
      <c r="L55" s="82"/>
      <c r="M55" s="83"/>
      <c r="N55" s="83"/>
      <c r="O55" s="256"/>
      <c r="P55" s="256"/>
      <c r="Q55" s="82"/>
      <c r="R55" s="83"/>
      <c r="S55" s="83"/>
      <c r="W55" s="266"/>
      <c r="X55" s="113"/>
      <c r="Y55" s="116">
        <f>IF(S30=1,R31,R35)</f>
        <v>0</v>
      </c>
      <c r="Z55" s="113"/>
      <c r="AA55" s="83"/>
    </row>
    <row r="56" spans="1:27" s="81" customFormat="1" ht="27.95" customHeight="1">
      <c r="A56" s="85"/>
      <c r="B56" s="82"/>
      <c r="C56" s="86"/>
      <c r="D56" s="83"/>
      <c r="G56" s="82"/>
      <c r="H56" s="85"/>
      <c r="I56" s="242" t="s">
        <v>0</v>
      </c>
      <c r="J56" s="242"/>
      <c r="K56" s="87"/>
      <c r="L56" s="132">
        <v>73</v>
      </c>
      <c r="M56" s="130" t="str">
        <f>IF(AND(I52=1,I60=0),IF(I52=1,H52,H60),IF(I52=0,H60,$A$4))</f>
        <v>PACZYŃSKA NATALIA</v>
      </c>
      <c r="N56" s="80" t="s">
        <v>22</v>
      </c>
      <c r="Q56" s="82"/>
      <c r="R56" s="83"/>
      <c r="S56" s="83"/>
      <c r="W56" s="266" t="s">
        <v>5</v>
      </c>
      <c r="X56" s="116">
        <f>IF(S30=0,Q30,Q34)</f>
        <v>0</v>
      </c>
      <c r="Y56" s="116">
        <f>IF(S30=0,R30,R34)</f>
        <v>0</v>
      </c>
      <c r="Z56" s="113">
        <v>1</v>
      </c>
      <c r="AA56" s="83"/>
    </row>
    <row r="57" spans="1:27" s="81" customFormat="1" ht="27.95" customHeight="1">
      <c r="A57" s="85"/>
      <c r="B57" s="82"/>
      <c r="C57" s="86"/>
      <c r="D57" s="83"/>
      <c r="G57" s="82"/>
      <c r="H57" s="85"/>
      <c r="I57" s="83"/>
      <c r="J57" s="256"/>
      <c r="K57" s="256"/>
      <c r="L57" s="82"/>
      <c r="M57" s="130" t="str">
        <f>IF(AND(I52=1,I60=0),IF(I52=1,H53,H61),IF(I52=0,H61,$A$4))</f>
        <v>MKKS SAIHA</v>
      </c>
      <c r="N57" s="83"/>
      <c r="Q57" s="82"/>
      <c r="R57" s="83"/>
      <c r="S57" s="83"/>
      <c r="W57" s="266"/>
      <c r="X57" s="113"/>
      <c r="Y57" s="116">
        <f>IF(S30=0,R31,R35)</f>
        <v>0</v>
      </c>
      <c r="Z57" s="117"/>
    </row>
    <row r="58" spans="1:27" s="81" customFormat="1" ht="27.95" customHeight="1">
      <c r="A58" s="78"/>
      <c r="B58" s="79"/>
      <c r="C58" s="130" t="str">
        <f>VLOOKUP(B58,LISTA!$A$1:$G$249,2,0)</f>
        <v>-</v>
      </c>
      <c r="D58" s="80">
        <v>0</v>
      </c>
      <c r="G58" s="82"/>
      <c r="I58" s="83"/>
      <c r="J58" s="256"/>
      <c r="K58" s="256"/>
      <c r="L58" s="82"/>
      <c r="M58" s="83"/>
      <c r="N58" s="83"/>
      <c r="Q58" s="82"/>
      <c r="R58" s="83"/>
      <c r="S58" s="83"/>
      <c r="X58" s="82"/>
      <c r="Y58" s="83"/>
    </row>
    <row r="59" spans="1:27" s="81" customFormat="1" ht="27.95" customHeight="1">
      <c r="A59" s="84"/>
      <c r="B59" s="82"/>
      <c r="C59" s="130" t="str">
        <f>VLOOKUP(B58,LISTA!$A$1:$G$249,3,0)</f>
        <v>-</v>
      </c>
      <c r="D59" s="83"/>
      <c r="E59" s="241"/>
      <c r="F59" s="241"/>
      <c r="G59" s="82"/>
      <c r="I59" s="83"/>
      <c r="J59" s="256"/>
      <c r="K59" s="256"/>
      <c r="L59" s="82"/>
      <c r="M59" s="83"/>
      <c r="N59" s="83"/>
      <c r="Q59" s="82"/>
      <c r="R59" s="83"/>
      <c r="S59" s="83"/>
      <c r="X59" s="82"/>
      <c r="Y59" s="83"/>
    </row>
    <row r="60" spans="1:27" s="81" customFormat="1" ht="27.95" customHeight="1">
      <c r="A60" s="261"/>
      <c r="B60" s="82"/>
      <c r="C60" s="86"/>
      <c r="D60" s="242" t="s">
        <v>0</v>
      </c>
      <c r="E60" s="242"/>
      <c r="F60" s="87"/>
      <c r="G60" s="132">
        <v>73</v>
      </c>
      <c r="H60" s="130" t="str">
        <f>IF(AND(D58=1,D62=0),IF(D58=1,C58,C62),IF(D58=0,C62,$A$4))</f>
        <v>PACZYŃSKA NATALIA</v>
      </c>
      <c r="I60" s="80">
        <v>1</v>
      </c>
      <c r="L60" s="82"/>
      <c r="M60" s="83"/>
      <c r="N60" s="83"/>
      <c r="Q60" s="82"/>
      <c r="R60" s="83"/>
      <c r="S60" s="83"/>
      <c r="X60" s="82"/>
      <c r="Y60" s="83"/>
    </row>
    <row r="61" spans="1:27" s="81" customFormat="1" ht="27.95" customHeight="1">
      <c r="A61" s="261"/>
      <c r="B61" s="82"/>
      <c r="C61" s="86"/>
      <c r="D61" s="83"/>
      <c r="E61" s="256"/>
      <c r="F61" s="256"/>
      <c r="G61" s="82"/>
      <c r="H61" s="130" t="str">
        <f>IF(AND(D58=1,D62=0),IF(D58=1,C59,C63),IF(D58=0,C63,$A$4))</f>
        <v>MKKS SAIHA</v>
      </c>
      <c r="I61" s="83"/>
      <c r="L61" s="82"/>
      <c r="M61" s="83"/>
      <c r="N61" s="83"/>
      <c r="Q61" s="82"/>
      <c r="R61" s="83"/>
      <c r="S61" s="83"/>
      <c r="X61" s="82"/>
      <c r="Y61" s="83"/>
    </row>
    <row r="62" spans="1:27" s="81" customFormat="1" ht="27.95" customHeight="1">
      <c r="A62" s="78"/>
      <c r="B62" s="79">
        <v>73</v>
      </c>
      <c r="C62" s="130" t="str">
        <f>VLOOKUP(B62,LISTA!$A$1:$G$249,2,0)</f>
        <v>PACZYŃSKA NATALIA</v>
      </c>
      <c r="D62" s="80">
        <v>1</v>
      </c>
      <c r="G62" s="82"/>
      <c r="I62" s="83"/>
      <c r="L62" s="82"/>
      <c r="M62" s="83"/>
      <c r="N62" s="83"/>
      <c r="Q62" s="82"/>
      <c r="R62" s="83"/>
      <c r="S62" s="83"/>
      <c r="X62" s="82"/>
      <c r="Y62" s="83"/>
    </row>
    <row r="63" spans="1:27" s="81" customFormat="1" ht="27.95" customHeight="1">
      <c r="A63" s="84"/>
      <c r="B63" s="83"/>
      <c r="C63" s="130" t="str">
        <f>VLOOKUP(B62,LISTA!$A$1:$G$249,3,0)</f>
        <v>MKKS SAIHA</v>
      </c>
      <c r="D63" s="83"/>
      <c r="G63" s="82"/>
      <c r="I63" s="83"/>
      <c r="L63" s="82"/>
      <c r="M63" s="83"/>
      <c r="N63" s="83"/>
      <c r="Q63" s="82"/>
      <c r="R63" s="83"/>
      <c r="S63" s="83"/>
      <c r="X63" s="82"/>
      <c r="Y63" s="83"/>
    </row>
    <row r="64" spans="1:27" s="81" customFormat="1" ht="27.95" customHeight="1">
      <c r="A64" s="85"/>
      <c r="B64" s="83"/>
      <c r="C64" s="86"/>
      <c r="D64" s="83"/>
      <c r="G64" s="82"/>
      <c r="I64" s="83"/>
      <c r="L64" s="82"/>
      <c r="M64" s="83"/>
      <c r="N64" s="83"/>
      <c r="Q64" s="82"/>
      <c r="R64" s="83"/>
      <c r="S64" s="83"/>
      <c r="X64" s="82"/>
      <c r="Y64" s="83"/>
    </row>
    <row r="65" spans="1:26" s="123" customFormat="1" ht="30">
      <c r="A65" s="118"/>
      <c r="B65" s="119"/>
      <c r="C65" s="120"/>
      <c r="D65" s="119"/>
      <c r="E65" s="121"/>
      <c r="F65" s="121"/>
      <c r="G65" s="122"/>
      <c r="H65" s="121"/>
      <c r="I65" s="119"/>
      <c r="J65" s="121"/>
      <c r="K65" s="121"/>
      <c r="L65" s="122"/>
      <c r="M65" s="119"/>
      <c r="N65" s="119"/>
      <c r="O65" s="121"/>
      <c r="P65" s="121"/>
      <c r="Q65" s="122"/>
      <c r="R65" s="119"/>
      <c r="S65" s="119"/>
      <c r="T65" s="121"/>
      <c r="U65" s="121"/>
      <c r="V65" s="121"/>
      <c r="W65" s="121"/>
      <c r="X65" s="122"/>
      <c r="Y65" s="119"/>
      <c r="Z65" s="121"/>
    </row>
  </sheetData>
  <sheetProtection formatCells="0" selectLockedCells="1" selectUnlockedCells="1"/>
  <mergeCells count="69">
    <mergeCell ref="A60:A61"/>
    <mergeCell ref="D60:E60"/>
    <mergeCell ref="E61:F61"/>
    <mergeCell ref="R3:R4"/>
    <mergeCell ref="S3:W4"/>
    <mergeCell ref="W52:W53"/>
    <mergeCell ref="E53:F53"/>
    <mergeCell ref="J53:K55"/>
    <mergeCell ref="W54:W55"/>
    <mergeCell ref="I56:J56"/>
    <mergeCell ref="W56:W57"/>
    <mergeCell ref="J57:K59"/>
    <mergeCell ref="E59:F59"/>
    <mergeCell ref="A44:A45"/>
    <mergeCell ref="D44:E44"/>
    <mergeCell ref="E45:F45"/>
    <mergeCell ref="N48:O48"/>
    <mergeCell ref="X48:Z48"/>
    <mergeCell ref="O49:P55"/>
    <mergeCell ref="W50:W51"/>
    <mergeCell ref="E51:F51"/>
    <mergeCell ref="A52:A53"/>
    <mergeCell ref="D52:E52"/>
    <mergeCell ref="E37:F37"/>
    <mergeCell ref="J37:K39"/>
    <mergeCell ref="I40:J40"/>
    <mergeCell ref="J41:K43"/>
    <mergeCell ref="Z32:AB33"/>
    <mergeCell ref="T33:W47"/>
    <mergeCell ref="E35:F35"/>
    <mergeCell ref="O35:P39"/>
    <mergeCell ref="A36:A37"/>
    <mergeCell ref="D36:E36"/>
    <mergeCell ref="O41:P47"/>
    <mergeCell ref="E43:F43"/>
    <mergeCell ref="T17:W31"/>
    <mergeCell ref="E19:F19"/>
    <mergeCell ref="A20:A21"/>
    <mergeCell ref="D20:E20"/>
    <mergeCell ref="E21:F21"/>
    <mergeCell ref="J21:K23"/>
    <mergeCell ref="I24:J24"/>
    <mergeCell ref="J25:K27"/>
    <mergeCell ref="O25:P29"/>
    <mergeCell ref="E27:F27"/>
    <mergeCell ref="O17:P23"/>
    <mergeCell ref="A28:A29"/>
    <mergeCell ref="D28:E28"/>
    <mergeCell ref="Q28:S28"/>
    <mergeCell ref="E29:F29"/>
    <mergeCell ref="E11:F11"/>
    <mergeCell ref="A12:A13"/>
    <mergeCell ref="D12:E12"/>
    <mergeCell ref="E13:F13"/>
    <mergeCell ref="N16:O16"/>
    <mergeCell ref="I8:J8"/>
    <mergeCell ref="R8:U8"/>
    <mergeCell ref="V8:W8"/>
    <mergeCell ref="J9:K11"/>
    <mergeCell ref="O9:P15"/>
    <mergeCell ref="R10:W11"/>
    <mergeCell ref="B1:H1"/>
    <mergeCell ref="I1:Y1"/>
    <mergeCell ref="E3:F3"/>
    <mergeCell ref="D4:E4"/>
    <mergeCell ref="E5:F5"/>
    <mergeCell ref="J5:K7"/>
    <mergeCell ref="R6:U6"/>
    <mergeCell ref="V6:W6"/>
  </mergeCells>
  <dataValidations count="2">
    <dataValidation type="list" allowBlank="1" sqref="B2">
      <formula1>#REF!</formula1>
    </dataValidation>
    <dataValidation type="list" allowBlank="1" sqref="B34 B30 B26 B22 B18 B14 B10 B6 B62 B58 B54 B50 B46 B42 B38">
      <formula1>#REF!</formula1>
    </dataValidation>
  </dataValidations>
  <printOptions horizontalCentered="1" verticalCentered="1"/>
  <pageMargins left="0.25" right="0.25" top="0.75" bottom="0.75" header="0.3" footer="0.3"/>
  <pageSetup paperSize="180" scale="37" pageOrder="overThenDown" orientation="landscape" horizontalDpi="4294967293" verticalDpi="4294967293"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66"/>
    <pageSetUpPr fitToPage="1"/>
  </sheetPr>
  <dimension ref="A1:AMJ65"/>
  <sheetViews>
    <sheetView zoomScale="40" zoomScaleNormal="40" workbookViewId="0">
      <selection activeCell="G29" sqref="G29"/>
    </sheetView>
  </sheetViews>
  <sheetFormatPr defaultRowHeight="26.25"/>
  <cols>
    <col min="1" max="1" width="2.625" style="124" customWidth="1"/>
    <col min="2" max="2" width="9.25" style="125" customWidth="1"/>
    <col min="3" max="3" width="55.625" style="126" customWidth="1"/>
    <col min="4" max="4" width="6.625" style="125" customWidth="1"/>
    <col min="5" max="5" width="13.875" style="123" customWidth="1"/>
    <col min="6" max="6" width="10.75" style="123" customWidth="1"/>
    <col min="7" max="7" width="9.25" style="127" customWidth="1"/>
    <col min="8" max="8" width="56.375" style="123" customWidth="1"/>
    <col min="9" max="9" width="6.625" style="125" customWidth="1"/>
    <col min="10" max="10" width="13.875" style="123" customWidth="1"/>
    <col min="11" max="11" width="10.75" style="123" customWidth="1"/>
    <col min="12" max="12" width="9.25" style="127" customWidth="1"/>
    <col min="13" max="13" width="55.25" style="125" customWidth="1"/>
    <col min="14" max="14" width="6.625" style="125" customWidth="1"/>
    <col min="15" max="15" width="14" style="123" customWidth="1"/>
    <col min="16" max="16" width="10.75" style="123" customWidth="1"/>
    <col min="17" max="17" width="9.25" style="127" customWidth="1"/>
    <col min="18" max="18" width="56" style="125" customWidth="1"/>
    <col min="19" max="19" width="10.25" style="125" customWidth="1"/>
    <col min="20" max="20" width="10.75" style="123" customWidth="1"/>
    <col min="21" max="21" width="7.25" style="123" customWidth="1"/>
    <col min="22" max="22" width="3.75" style="123" customWidth="1"/>
    <col min="23" max="23" width="18.625" style="123" customWidth="1"/>
    <col min="24" max="24" width="15" style="127" customWidth="1"/>
    <col min="25" max="25" width="56.625" style="125" customWidth="1"/>
    <col min="26" max="26" width="23.625" style="123" customWidth="1"/>
    <col min="27" max="1024" width="10.75" style="123" customWidth="1"/>
    <col min="1025" max="1025" width="9" style="128" customWidth="1"/>
    <col min="1026" max="16384" width="9" style="128"/>
  </cols>
  <sheetData>
    <row r="1" spans="1:25" s="77" customFormat="1" ht="45" customHeight="1">
      <c r="A1" s="76"/>
      <c r="B1" s="240" t="s">
        <v>257</v>
      </c>
      <c r="C1" s="240"/>
      <c r="D1" s="240"/>
      <c r="E1" s="240"/>
      <c r="F1" s="240"/>
      <c r="G1" s="240"/>
      <c r="H1" s="240"/>
      <c r="I1" s="243" t="str">
        <f ca="1">MID(CELL("nazwa_pliku",A1),FIND("]",CELL("nazwa_pliku",A1),1)+1,100)</f>
        <v>ROCZNIK 2005-2006 +50KG DZ</v>
      </c>
      <c r="J1" s="243"/>
      <c r="K1" s="243"/>
      <c r="L1" s="243"/>
      <c r="M1" s="243"/>
      <c r="N1" s="243"/>
      <c r="O1" s="243"/>
      <c r="P1" s="243"/>
      <c r="Q1" s="243"/>
      <c r="R1" s="243"/>
      <c r="S1" s="243"/>
      <c r="T1" s="243"/>
      <c r="U1" s="243"/>
      <c r="V1" s="243"/>
      <c r="W1" s="243"/>
      <c r="X1" s="243"/>
      <c r="Y1" s="243"/>
    </row>
    <row r="2" spans="1:25" s="81" customFormat="1" ht="27.95" customHeight="1">
      <c r="A2" s="78"/>
      <c r="B2" s="79">
        <v>148</v>
      </c>
      <c r="C2" s="130" t="str">
        <f>VLOOKUP(B2,LISTA!A1:G249,2,0)</f>
        <v>KAŹMIERCZAK OLIWIA</v>
      </c>
      <c r="D2" s="80">
        <v>1</v>
      </c>
      <c r="G2" s="82"/>
      <c r="I2" s="83"/>
      <c r="L2" s="82"/>
      <c r="M2" s="83"/>
      <c r="N2" s="83"/>
      <c r="Q2" s="82"/>
      <c r="R2" s="83"/>
      <c r="S2" s="83"/>
      <c r="X2" s="82"/>
      <c r="Y2" s="83"/>
    </row>
    <row r="3" spans="1:25" s="81" customFormat="1" ht="27.95" customHeight="1">
      <c r="A3" s="84"/>
      <c r="B3" s="82"/>
      <c r="C3" s="131" t="str">
        <f>VLOOKUP(B2,LISTA!$A$1:$G$249,3,0)</f>
        <v>POZNAŃSKI KLUB KYOKUSHIN KARATE</v>
      </c>
      <c r="D3" s="83"/>
      <c r="E3" s="241"/>
      <c r="F3" s="241"/>
      <c r="G3" s="82"/>
      <c r="I3" s="83"/>
      <c r="L3" s="82"/>
      <c r="M3" s="83"/>
      <c r="N3" s="83"/>
      <c r="Q3" s="82"/>
      <c r="R3" s="244" t="s">
        <v>260</v>
      </c>
      <c r="S3" s="246" t="s">
        <v>278</v>
      </c>
      <c r="T3" s="246"/>
      <c r="U3" s="246"/>
      <c r="V3" s="246"/>
      <c r="W3" s="247"/>
      <c r="X3" s="82"/>
      <c r="Y3" s="83"/>
    </row>
    <row r="4" spans="1:25" s="81" customFormat="1" ht="27.95" customHeight="1">
      <c r="A4" s="85"/>
      <c r="B4" s="82"/>
      <c r="C4" s="86"/>
      <c r="D4" s="242" t="s">
        <v>0</v>
      </c>
      <c r="E4" s="242"/>
      <c r="F4" s="87"/>
      <c r="G4" s="132">
        <f>IF(AND(D2=1,D6=0),IF(D2=1,B2,B6),IF(D2=0,B6,$A$4))</f>
        <v>148</v>
      </c>
      <c r="H4" s="130" t="str">
        <f>IF(AND(D2=1,D6=0),IF(D2=1,C2,C6),IF(D2=0,C6,$A$4))</f>
        <v>KAŹMIERCZAK OLIWIA</v>
      </c>
      <c r="I4" s="80" t="s">
        <v>22</v>
      </c>
      <c r="L4" s="82"/>
      <c r="M4" s="83"/>
      <c r="N4" s="83"/>
      <c r="Q4" s="82"/>
      <c r="R4" s="245"/>
      <c r="S4" s="248"/>
      <c r="T4" s="248"/>
      <c r="U4" s="248"/>
      <c r="V4" s="248"/>
      <c r="W4" s="249"/>
      <c r="X4" s="82"/>
      <c r="Y4" s="83"/>
    </row>
    <row r="5" spans="1:25" s="81" customFormat="1" ht="27.95" customHeight="1">
      <c r="A5" s="85"/>
      <c r="B5" s="82"/>
      <c r="C5" s="86"/>
      <c r="D5" s="83"/>
      <c r="E5" s="256"/>
      <c r="F5" s="256"/>
      <c r="G5" s="82"/>
      <c r="H5" s="130" t="str">
        <f>IF(AND(D2=1,D6=0),IF(D2=1,C3,C7),IF(D2=0,C7,$A$4))</f>
        <v>POZNAŃSKI KLUB KYOKUSHIN KARATE</v>
      </c>
      <c r="I5" s="83"/>
      <c r="J5" s="241"/>
      <c r="K5" s="241"/>
      <c r="L5" s="82"/>
      <c r="M5" s="83"/>
      <c r="N5" s="83"/>
      <c r="Q5" s="82"/>
      <c r="R5" s="88"/>
      <c r="S5" s="89"/>
      <c r="T5" s="89"/>
      <c r="U5" s="90"/>
      <c r="V5" s="91"/>
      <c r="W5" s="92"/>
      <c r="X5" s="82"/>
      <c r="Y5" s="83"/>
    </row>
    <row r="6" spans="1:25" s="81" customFormat="1" ht="27.95" customHeight="1">
      <c r="A6" s="78"/>
      <c r="B6" s="79">
        <v>0</v>
      </c>
      <c r="C6" s="130" t="str">
        <f>VLOOKUP(B6,LISTA!$A$1:$G$249,2,0)</f>
        <v>-</v>
      </c>
      <c r="D6" s="80">
        <v>0</v>
      </c>
      <c r="G6" s="82"/>
      <c r="I6" s="83"/>
      <c r="J6" s="241"/>
      <c r="K6" s="241"/>
      <c r="L6" s="82"/>
      <c r="M6" s="83"/>
      <c r="N6" s="83"/>
      <c r="Q6" s="82"/>
      <c r="R6" s="257" t="s">
        <v>27</v>
      </c>
      <c r="S6" s="258"/>
      <c r="T6" s="258"/>
      <c r="U6" s="258"/>
      <c r="V6" s="259" t="s">
        <v>255</v>
      </c>
      <c r="W6" s="260"/>
      <c r="X6" s="82"/>
      <c r="Y6" s="83"/>
    </row>
    <row r="7" spans="1:25" s="81" customFormat="1" ht="27.95" customHeight="1">
      <c r="A7" s="84"/>
      <c r="B7" s="82"/>
      <c r="C7" s="131" t="str">
        <f>VLOOKUP(B6,LISTA!$A$1:$G$249,3,0)</f>
        <v>-</v>
      </c>
      <c r="D7" s="83"/>
      <c r="G7" s="82"/>
      <c r="H7" s="84"/>
      <c r="I7" s="83"/>
      <c r="J7" s="241"/>
      <c r="K7" s="241"/>
      <c r="L7" s="82"/>
      <c r="M7" s="83"/>
      <c r="N7" s="83"/>
      <c r="Q7" s="82"/>
      <c r="R7" s="93"/>
      <c r="S7" s="94"/>
      <c r="T7" s="94"/>
      <c r="U7" s="95"/>
      <c r="V7" s="96"/>
      <c r="W7" s="97"/>
      <c r="X7" s="82"/>
      <c r="Y7" s="83"/>
    </row>
    <row r="8" spans="1:25" s="81" customFormat="1" ht="27.95" customHeight="1">
      <c r="A8" s="85"/>
      <c r="B8" s="82"/>
      <c r="C8" s="86"/>
      <c r="D8" s="83"/>
      <c r="G8" s="82"/>
      <c r="H8" s="85"/>
      <c r="I8" s="242" t="s">
        <v>0</v>
      </c>
      <c r="J8" s="242"/>
      <c r="K8" s="87">
        <v>28</v>
      </c>
      <c r="L8" s="132">
        <f>IF(AND(I4=1,I12=0),IF(I4=1,G4,G12),IF(I4=0,G12,$A$4))</f>
        <v>0</v>
      </c>
      <c r="M8" s="130">
        <f>IF(AND(I4=1,I12=0),IF(I4=1,H4,H12),IF(I4=0,H12,$A$4))</f>
        <v>0</v>
      </c>
      <c r="N8" s="80"/>
      <c r="Q8" s="82"/>
      <c r="R8" s="257" t="s">
        <v>24</v>
      </c>
      <c r="S8" s="258"/>
      <c r="T8" s="258"/>
      <c r="U8" s="258"/>
      <c r="V8" s="259" t="s">
        <v>253</v>
      </c>
      <c r="W8" s="260"/>
      <c r="X8" s="82"/>
      <c r="Y8" s="83"/>
    </row>
    <row r="9" spans="1:25" s="81" customFormat="1" ht="27.95" customHeight="1">
      <c r="A9" s="85"/>
      <c r="B9" s="82"/>
      <c r="C9" s="86"/>
      <c r="D9" s="83"/>
      <c r="G9" s="82"/>
      <c r="H9" s="85"/>
      <c r="I9" s="83"/>
      <c r="J9" s="256"/>
      <c r="K9" s="256"/>
      <c r="L9" s="82"/>
      <c r="M9" s="130">
        <f>IF(AND(I4=1,I12=0),IF(I4=1,H5,H13),IF(I4=0,H13,$A$4))</f>
        <v>0</v>
      </c>
      <c r="N9" s="83"/>
      <c r="O9" s="241"/>
      <c r="P9" s="241"/>
      <c r="Q9" s="82"/>
      <c r="R9" s="93"/>
      <c r="S9" s="94"/>
      <c r="T9" s="94"/>
      <c r="U9" s="95"/>
      <c r="V9" s="96"/>
      <c r="W9" s="97"/>
      <c r="X9" s="82"/>
      <c r="Y9" s="83"/>
    </row>
    <row r="10" spans="1:25" s="81" customFormat="1" ht="27.95" customHeight="1">
      <c r="A10" s="78"/>
      <c r="B10" s="79">
        <v>34</v>
      </c>
      <c r="C10" s="130" t="str">
        <f>VLOOKUP(B10,LISTA!$A$1:$G$249,2,0)</f>
        <v>OLIWIA KOLUDA</v>
      </c>
      <c r="D10" s="80" t="s">
        <v>22</v>
      </c>
      <c r="G10" s="82"/>
      <c r="I10" s="83"/>
      <c r="J10" s="256"/>
      <c r="K10" s="256"/>
      <c r="L10" s="82"/>
      <c r="M10" s="83"/>
      <c r="N10" s="83"/>
      <c r="O10" s="241"/>
      <c r="P10" s="241"/>
      <c r="Q10" s="82"/>
      <c r="R10" s="250" t="s">
        <v>259</v>
      </c>
      <c r="S10" s="251"/>
      <c r="T10" s="251"/>
      <c r="U10" s="251"/>
      <c r="V10" s="251"/>
      <c r="W10" s="252"/>
      <c r="X10" s="82"/>
      <c r="Y10" s="83"/>
    </row>
    <row r="11" spans="1:25" s="81" customFormat="1" ht="27.95" customHeight="1">
      <c r="A11" s="84"/>
      <c r="B11" s="82"/>
      <c r="C11" s="131" t="str">
        <f>VLOOKUP(B10,LISTA!$A$1:$G$249,3,0)</f>
        <v>KALISKI KLUB KYOKUSHINKAN KARATE DAVID CLUB</v>
      </c>
      <c r="D11" s="83"/>
      <c r="E11" s="241"/>
      <c r="F11" s="241"/>
      <c r="G11" s="82"/>
      <c r="I11" s="83"/>
      <c r="J11" s="256"/>
      <c r="K11" s="256"/>
      <c r="L11" s="82"/>
      <c r="M11" s="83"/>
      <c r="N11" s="83"/>
      <c r="O11" s="241"/>
      <c r="P11" s="241"/>
      <c r="Q11" s="82"/>
      <c r="R11" s="253"/>
      <c r="S11" s="254"/>
      <c r="T11" s="254"/>
      <c r="U11" s="254"/>
      <c r="V11" s="254"/>
      <c r="W11" s="255"/>
      <c r="X11" s="82"/>
      <c r="Y11" s="83"/>
    </row>
    <row r="12" spans="1:25" s="81" customFormat="1" ht="27.95" customHeight="1">
      <c r="A12" s="261"/>
      <c r="B12" s="82"/>
      <c r="C12" s="86"/>
      <c r="D12" s="242" t="s">
        <v>0</v>
      </c>
      <c r="E12" s="242"/>
      <c r="F12" s="87">
        <v>1</v>
      </c>
      <c r="G12" s="132">
        <f>IF(AND(D2=1,D6=0),IF(D2=1,B10,B14),IF(D2=0,B14,$A$4))</f>
        <v>34</v>
      </c>
      <c r="H12" s="130">
        <f>IF(AND(D10=1,D14=0),IF(D10=1,C10,C14),IF(D10=0,C14,$A$4))</f>
        <v>0</v>
      </c>
      <c r="I12" s="80" t="s">
        <v>22</v>
      </c>
      <c r="L12" s="82"/>
      <c r="M12" s="83"/>
      <c r="N12" s="83"/>
      <c r="O12" s="241"/>
      <c r="P12" s="241"/>
      <c r="Q12" s="82"/>
      <c r="R12" s="83"/>
      <c r="S12" s="83"/>
      <c r="X12" s="82"/>
      <c r="Y12" s="83"/>
    </row>
    <row r="13" spans="1:25" s="81" customFormat="1" ht="27.95" customHeight="1">
      <c r="A13" s="261"/>
      <c r="B13" s="82"/>
      <c r="C13" s="86"/>
      <c r="D13" s="83"/>
      <c r="E13" s="256"/>
      <c r="F13" s="256"/>
      <c r="G13" s="82"/>
      <c r="H13" s="130">
        <f>IF(AND(D10=1,D14=0),IF(D10=1,C11,C15),IF(D10=0,C15,$A$4))</f>
        <v>0</v>
      </c>
      <c r="I13" s="83"/>
      <c r="L13" s="82"/>
      <c r="M13" s="83"/>
      <c r="N13" s="83"/>
      <c r="O13" s="241"/>
      <c r="P13" s="241"/>
      <c r="Q13" s="82"/>
      <c r="R13" s="83"/>
      <c r="S13" s="83"/>
      <c r="X13" s="82"/>
      <c r="Y13" s="83"/>
    </row>
    <row r="14" spans="1:25" s="81" customFormat="1" ht="27.95" customHeight="1">
      <c r="A14" s="78"/>
      <c r="B14" s="79">
        <v>142</v>
      </c>
      <c r="C14" s="130" t="str">
        <f>VLOOKUP(B14,LISTA!$A$1:$G$249,2,0)</f>
        <v>BRYLAK  ALEKSANDRA</v>
      </c>
      <c r="D14" s="80" t="s">
        <v>22</v>
      </c>
      <c r="G14" s="82"/>
      <c r="I14" s="83"/>
      <c r="L14" s="82"/>
      <c r="M14" s="83"/>
      <c r="N14" s="83"/>
      <c r="O14" s="241"/>
      <c r="P14" s="241"/>
      <c r="Q14" s="82"/>
      <c r="R14" s="83"/>
      <c r="S14" s="83"/>
      <c r="X14" s="82"/>
      <c r="Y14" s="83"/>
    </row>
    <row r="15" spans="1:25" s="81" customFormat="1" ht="27.95" customHeight="1">
      <c r="A15" s="84"/>
      <c r="B15" s="82"/>
      <c r="C15" s="131" t="str">
        <f>VLOOKUP(B14,LISTA!$A$1:$G$249,3,0)</f>
        <v>GRU-KO</v>
      </c>
      <c r="D15" s="83"/>
      <c r="G15" s="82"/>
      <c r="I15" s="83"/>
      <c r="L15" s="82"/>
      <c r="M15" s="84"/>
      <c r="N15" s="83"/>
      <c r="O15" s="241"/>
      <c r="P15" s="241"/>
      <c r="Q15" s="82"/>
      <c r="R15" s="83"/>
      <c r="S15" s="83"/>
      <c r="X15" s="82"/>
      <c r="Y15" s="83"/>
    </row>
    <row r="16" spans="1:25" s="81" customFormat="1" ht="27.95" customHeight="1">
      <c r="A16" s="85"/>
      <c r="B16" s="82"/>
      <c r="C16" s="86"/>
      <c r="D16" s="83"/>
      <c r="G16" s="82"/>
      <c r="I16" s="83"/>
      <c r="L16" s="82"/>
      <c r="M16" s="85"/>
      <c r="N16" s="242" t="s">
        <v>0</v>
      </c>
      <c r="O16" s="242"/>
      <c r="P16" s="87">
        <v>39</v>
      </c>
      <c r="Q16" s="132">
        <f>IF(AND(N8=1,N24=0),IF(N8=1,L8,L24),IF(N8=0,L24,$A$4))</f>
        <v>0</v>
      </c>
      <c r="R16" s="130">
        <f>IF(AND(N8=1,N24=0),IF(N8=1,M8,M24),IF(N8=0,M24,$A$4))</f>
        <v>0</v>
      </c>
      <c r="S16" s="80"/>
      <c r="X16" s="82"/>
      <c r="Y16" s="83"/>
    </row>
    <row r="17" spans="1:28" s="81" customFormat="1" ht="27.95" customHeight="1">
      <c r="A17" s="85"/>
      <c r="B17" s="82"/>
      <c r="C17" s="86"/>
      <c r="D17" s="83"/>
      <c r="G17" s="82"/>
      <c r="I17" s="83"/>
      <c r="L17" s="82"/>
      <c r="M17" s="85"/>
      <c r="N17" s="83"/>
      <c r="O17" s="256"/>
      <c r="P17" s="256"/>
      <c r="Q17" s="82"/>
      <c r="R17" s="130">
        <f>IF(AND(N8=1,N24=0),IF(N8=1,M9,M25),IF(N8=0,M25,$A$4))</f>
        <v>0</v>
      </c>
      <c r="S17" s="83"/>
      <c r="T17" s="241"/>
      <c r="U17" s="241"/>
      <c r="V17" s="241"/>
      <c r="W17" s="241"/>
      <c r="X17" s="82"/>
      <c r="Y17" s="83"/>
    </row>
    <row r="18" spans="1:28" s="81" customFormat="1" ht="27.95" customHeight="1">
      <c r="A18" s="78"/>
      <c r="B18" s="79">
        <v>10</v>
      </c>
      <c r="C18" s="130" t="str">
        <f>VLOOKUP(B18,LISTA!$A$1:$G$249,2,0)</f>
        <v>CHOJNACKA WERONIKA</v>
      </c>
      <c r="D18" s="80">
        <v>1</v>
      </c>
      <c r="G18" s="82"/>
      <c r="I18" s="83"/>
      <c r="L18" s="82"/>
      <c r="M18" s="83"/>
      <c r="N18" s="83"/>
      <c r="O18" s="256"/>
      <c r="P18" s="256"/>
      <c r="Q18" s="82"/>
      <c r="R18" s="83"/>
      <c r="S18" s="83"/>
      <c r="T18" s="241"/>
      <c r="U18" s="241"/>
      <c r="V18" s="241"/>
      <c r="W18" s="241"/>
      <c r="X18" s="82"/>
      <c r="Y18" s="83"/>
    </row>
    <row r="19" spans="1:28" s="81" customFormat="1" ht="27.95" customHeight="1">
      <c r="A19" s="84"/>
      <c r="B19" s="82"/>
      <c r="C19" s="131" t="str">
        <f>VLOOKUP(B18,LISTA!$A$1:$G$249,3,0)</f>
        <v>SAMURAI SPIRIT DOJO CHEŁMŻA</v>
      </c>
      <c r="D19" s="83"/>
      <c r="E19" s="241"/>
      <c r="F19" s="241"/>
      <c r="G19" s="82"/>
      <c r="I19" s="83"/>
      <c r="L19" s="82"/>
      <c r="M19" s="83"/>
      <c r="N19" s="83"/>
      <c r="O19" s="256"/>
      <c r="P19" s="256"/>
      <c r="Q19" s="82"/>
      <c r="R19" s="83"/>
      <c r="S19" s="83"/>
      <c r="T19" s="241"/>
      <c r="U19" s="241"/>
      <c r="V19" s="241"/>
      <c r="W19" s="241"/>
      <c r="X19" s="82"/>
      <c r="Y19" s="83"/>
    </row>
    <row r="20" spans="1:28" s="81" customFormat="1" ht="27.95" customHeight="1">
      <c r="A20" s="261"/>
      <c r="B20" s="82"/>
      <c r="C20" s="86"/>
      <c r="D20" s="242" t="s">
        <v>0</v>
      </c>
      <c r="E20" s="242"/>
      <c r="F20" s="87"/>
      <c r="G20" s="132">
        <f>IF(AND(D2=1,D6=0),IF(D2=1,B18,B22),IF(D2=0,B22,$A$4))</f>
        <v>10</v>
      </c>
      <c r="H20" s="130" t="str">
        <f>IF(AND(D18=1,D22=0),IF(D18=1,C18,C22),IF(D18=0,C22,$A$4))</f>
        <v>CHOJNACKA WERONIKA</v>
      </c>
      <c r="I20" s="80" t="s">
        <v>22</v>
      </c>
      <c r="L20" s="82"/>
      <c r="M20" s="83"/>
      <c r="N20" s="83"/>
      <c r="O20" s="256"/>
      <c r="P20" s="256"/>
      <c r="Q20" s="82"/>
      <c r="R20" s="83"/>
      <c r="S20" s="83"/>
      <c r="T20" s="241"/>
      <c r="U20" s="241"/>
      <c r="V20" s="241"/>
      <c r="W20" s="241"/>
      <c r="X20" s="82"/>
      <c r="Y20" s="83"/>
    </row>
    <row r="21" spans="1:28" s="81" customFormat="1" ht="27.95" customHeight="1">
      <c r="A21" s="261"/>
      <c r="B21" s="82"/>
      <c r="C21" s="86"/>
      <c r="D21" s="83"/>
      <c r="E21" s="256"/>
      <c r="F21" s="256"/>
      <c r="G21" s="82"/>
      <c r="H21" s="130" t="str">
        <f>IF(AND(D18=1,D22=0),IF(D18=1,C19,C23),IF(D18=0,C23,$A$4))</f>
        <v>SAMURAI SPIRIT DOJO CHEŁMŻA</v>
      </c>
      <c r="I21" s="83"/>
      <c r="J21" s="241"/>
      <c r="K21" s="241"/>
      <c r="L21" s="82"/>
      <c r="M21" s="83"/>
      <c r="N21" s="83"/>
      <c r="O21" s="256"/>
      <c r="P21" s="256"/>
      <c r="Q21" s="82"/>
      <c r="R21" s="83"/>
      <c r="S21" s="83"/>
      <c r="T21" s="241"/>
      <c r="U21" s="241"/>
      <c r="V21" s="241"/>
      <c r="W21" s="241"/>
      <c r="X21" s="82"/>
      <c r="Y21" s="83"/>
    </row>
    <row r="22" spans="1:28" s="81" customFormat="1" ht="27.95" customHeight="1">
      <c r="A22" s="78"/>
      <c r="B22" s="79">
        <v>0</v>
      </c>
      <c r="C22" s="130" t="str">
        <f>VLOOKUP(B22,LISTA!$A$1:$G$249,2,0)</f>
        <v>-</v>
      </c>
      <c r="D22" s="80">
        <v>0</v>
      </c>
      <c r="G22" s="82"/>
      <c r="I22" s="83"/>
      <c r="J22" s="241"/>
      <c r="K22" s="241"/>
      <c r="L22" s="82"/>
      <c r="M22" s="83"/>
      <c r="N22" s="83"/>
      <c r="O22" s="256"/>
      <c r="P22" s="256"/>
      <c r="Q22" s="82"/>
      <c r="R22" s="83"/>
      <c r="S22" s="83"/>
      <c r="T22" s="241"/>
      <c r="U22" s="241"/>
      <c r="V22" s="241"/>
      <c r="W22" s="241"/>
      <c r="X22" s="82"/>
      <c r="Y22" s="83"/>
    </row>
    <row r="23" spans="1:28" s="81" customFormat="1" ht="27.95" customHeight="1">
      <c r="A23" s="84"/>
      <c r="B23" s="82"/>
      <c r="C23" s="131" t="str">
        <f>VLOOKUP(B22,LISTA!$A$1:$G$249,3,0)</f>
        <v>-</v>
      </c>
      <c r="D23" s="83"/>
      <c r="G23" s="82"/>
      <c r="H23" s="84"/>
      <c r="I23" s="83"/>
      <c r="J23" s="241"/>
      <c r="K23" s="241"/>
      <c r="L23" s="82"/>
      <c r="M23" s="83"/>
      <c r="N23" s="83"/>
      <c r="O23" s="256"/>
      <c r="P23" s="256"/>
      <c r="Q23" s="82"/>
      <c r="R23" s="83"/>
      <c r="S23" s="83"/>
      <c r="T23" s="241"/>
      <c r="U23" s="241"/>
      <c r="V23" s="241"/>
      <c r="W23" s="241"/>
      <c r="X23" s="82"/>
      <c r="Y23" s="83"/>
    </row>
    <row r="24" spans="1:28" s="81" customFormat="1" ht="27.95" customHeight="1">
      <c r="A24" s="85"/>
      <c r="B24" s="82"/>
      <c r="C24" s="86"/>
      <c r="D24" s="83"/>
      <c r="G24" s="82"/>
      <c r="H24" s="85"/>
      <c r="I24" s="242" t="s">
        <v>0</v>
      </c>
      <c r="J24" s="242"/>
      <c r="K24" s="87">
        <v>6</v>
      </c>
      <c r="L24" s="132">
        <f>IF(AND(I20=1,I28=0),IF(I20=1,G20,G28),IF(I20=0,G28,$A$4))</f>
        <v>0</v>
      </c>
      <c r="M24" s="130">
        <f>IF(AND(I20=1,I28=0),IF(I20=1,H20,H28),IF(I20=0,H28,$A$4))</f>
        <v>0</v>
      </c>
      <c r="N24" s="80"/>
      <c r="Q24" s="82"/>
      <c r="R24" s="83"/>
      <c r="S24" s="83"/>
      <c r="T24" s="241"/>
      <c r="U24" s="241"/>
      <c r="V24" s="241"/>
      <c r="W24" s="241"/>
      <c r="X24" s="82"/>
      <c r="Y24" s="83"/>
    </row>
    <row r="25" spans="1:28" s="81" customFormat="1" ht="27.95" customHeight="1">
      <c r="A25" s="85"/>
      <c r="B25" s="82"/>
      <c r="C25" s="86"/>
      <c r="D25" s="83"/>
      <c r="G25" s="82"/>
      <c r="H25" s="85"/>
      <c r="I25" s="83"/>
      <c r="J25" s="256"/>
      <c r="K25" s="256"/>
      <c r="L25" s="82"/>
      <c r="M25" s="130">
        <f>IF(AND(I20=1,I28=0),IF(I20=1,H21,H29),IF(I20=0,H29,$A$4))</f>
        <v>0</v>
      </c>
      <c r="N25" s="83"/>
      <c r="O25" s="241"/>
      <c r="P25" s="241"/>
      <c r="Q25" s="82"/>
      <c r="R25" s="83"/>
      <c r="S25" s="83"/>
      <c r="T25" s="241"/>
      <c r="U25" s="241"/>
      <c r="V25" s="241"/>
      <c r="W25" s="241"/>
      <c r="X25" s="82"/>
      <c r="Y25" s="83"/>
    </row>
    <row r="26" spans="1:28" s="81" customFormat="1" ht="27.95" customHeight="1">
      <c r="A26" s="78"/>
      <c r="B26" s="79"/>
      <c r="C26" s="130" t="str">
        <f>VLOOKUP(B26,LISTA!$A$1:$G$249,2,0)</f>
        <v>-</v>
      </c>
      <c r="D26" s="80">
        <v>0</v>
      </c>
      <c r="G26" s="82"/>
      <c r="I26" s="83"/>
      <c r="J26" s="256"/>
      <c r="K26" s="256"/>
      <c r="L26" s="82"/>
      <c r="M26" s="83"/>
      <c r="N26" s="83"/>
      <c r="O26" s="241"/>
      <c r="P26" s="241"/>
      <c r="Q26" s="82"/>
      <c r="R26" s="83"/>
      <c r="S26" s="83"/>
      <c r="T26" s="241"/>
      <c r="U26" s="241"/>
      <c r="V26" s="241"/>
      <c r="W26" s="241"/>
      <c r="X26" s="82"/>
      <c r="Y26" s="83"/>
    </row>
    <row r="27" spans="1:28" s="81" customFormat="1" ht="27.95" customHeight="1">
      <c r="A27" s="84"/>
      <c r="B27" s="82"/>
      <c r="C27" s="130" t="str">
        <f>VLOOKUP(B26,LISTA!$A$1:$G$249,3,0)</f>
        <v>-</v>
      </c>
      <c r="D27" s="83"/>
      <c r="E27" s="241"/>
      <c r="F27" s="241"/>
      <c r="G27" s="82"/>
      <c r="I27" s="83"/>
      <c r="J27" s="256"/>
      <c r="K27" s="256"/>
      <c r="L27" s="82"/>
      <c r="M27" s="83"/>
      <c r="N27" s="83"/>
      <c r="O27" s="241"/>
      <c r="P27" s="241"/>
      <c r="Q27" s="82"/>
      <c r="R27" s="83"/>
      <c r="S27" s="83"/>
      <c r="T27" s="241"/>
      <c r="U27" s="241"/>
      <c r="V27" s="241"/>
      <c r="W27" s="241"/>
      <c r="X27" s="82"/>
      <c r="Y27" s="83"/>
    </row>
    <row r="28" spans="1:28" s="81" customFormat="1" ht="27.95" customHeight="1">
      <c r="A28" s="261"/>
      <c r="B28" s="82"/>
      <c r="C28" s="86"/>
      <c r="D28" s="242" t="s">
        <v>0</v>
      </c>
      <c r="E28" s="242"/>
      <c r="F28" s="87"/>
      <c r="G28" s="132">
        <v>60</v>
      </c>
      <c r="H28" s="130" t="str">
        <f>IF(AND(D26=1,D30=0),IF(D26=1,C26,C30),IF(D26=0,C30,$A$4))</f>
        <v>SMOLEŃ KALINA</v>
      </c>
      <c r="I28" s="80" t="s">
        <v>22</v>
      </c>
      <c r="L28" s="82"/>
      <c r="M28" s="83"/>
      <c r="N28" s="83"/>
      <c r="O28" s="241"/>
      <c r="P28" s="241"/>
      <c r="Q28" s="262" t="s">
        <v>1</v>
      </c>
      <c r="R28" s="262"/>
      <c r="S28" s="262"/>
      <c r="T28" s="241"/>
      <c r="U28" s="241"/>
      <c r="V28" s="241"/>
      <c r="W28" s="241"/>
      <c r="X28" s="82"/>
      <c r="Y28" s="83"/>
    </row>
    <row r="29" spans="1:28" s="81" customFormat="1" ht="27.95" customHeight="1">
      <c r="A29" s="261"/>
      <c r="B29" s="82"/>
      <c r="C29" s="86"/>
      <c r="D29" s="83"/>
      <c r="E29" s="256"/>
      <c r="F29" s="256"/>
      <c r="G29" s="82"/>
      <c r="H29" s="130" t="str">
        <f>IF(AND(D26=1,D30=0),IF(D26=1,C27,C31),IF(D26=0,C31,$A$4))</f>
        <v>KOSiR KOBIERZYCE</v>
      </c>
      <c r="I29" s="83"/>
      <c r="L29" s="82"/>
      <c r="M29" s="83"/>
      <c r="N29" s="83"/>
      <c r="O29" s="241"/>
      <c r="P29" s="241"/>
      <c r="Q29" s="140"/>
      <c r="R29" s="99" t="s">
        <v>9</v>
      </c>
      <c r="S29" s="161">
        <v>51</v>
      </c>
      <c r="T29" s="241"/>
      <c r="U29" s="241"/>
      <c r="V29" s="241"/>
      <c r="W29" s="241"/>
      <c r="X29" s="82"/>
      <c r="Y29" s="83"/>
    </row>
    <row r="30" spans="1:28" s="81" customFormat="1" ht="27.95" customHeight="1">
      <c r="A30" s="78"/>
      <c r="B30" s="79">
        <v>60</v>
      </c>
      <c r="C30" s="130" t="str">
        <f>VLOOKUP(B30,LISTA!$A$1:$G$249,2,0)</f>
        <v>SMOLEŃ KALINA</v>
      </c>
      <c r="D30" s="80">
        <v>1</v>
      </c>
      <c r="G30" s="82"/>
      <c r="I30" s="83"/>
      <c r="L30" s="82"/>
      <c r="M30" s="83"/>
      <c r="N30" s="83"/>
      <c r="Q30" s="133">
        <f>IF(AND(N8=0,N24=1),IF(N8=0,L8,L24),IF(N8=1,L24,$A$4))</f>
        <v>0</v>
      </c>
      <c r="R30" s="130">
        <f>IF(AND(N8=0,N24=1),IF(N8=0,M8,M24),IF(N8=1,M24,$A$4))</f>
        <v>0</v>
      </c>
      <c r="S30" s="101"/>
      <c r="T30" s="241"/>
      <c r="U30" s="241"/>
      <c r="V30" s="241"/>
      <c r="W30" s="241"/>
      <c r="X30" s="82"/>
      <c r="Y30" s="83"/>
    </row>
    <row r="31" spans="1:28" s="81" customFormat="1" ht="27.95" customHeight="1">
      <c r="A31" s="84"/>
      <c r="B31" s="82"/>
      <c r="C31" s="130" t="str">
        <f>VLOOKUP(B30,LISTA!$A$1:$G$249,3,0)</f>
        <v>KOSiR KOBIERZYCE</v>
      </c>
      <c r="D31" s="83"/>
      <c r="G31" s="82"/>
      <c r="I31" s="83"/>
      <c r="L31" s="82"/>
      <c r="M31" s="84"/>
      <c r="N31" s="83"/>
      <c r="Q31" s="98"/>
      <c r="R31" s="130">
        <f>IF(AND(N8=0,N24=1),IF(N8=0,M9,M25),IF(N8=1,M25,$A$4))</f>
        <v>0</v>
      </c>
      <c r="S31" s="102"/>
      <c r="T31" s="241"/>
      <c r="U31" s="241"/>
      <c r="V31" s="241"/>
      <c r="W31" s="241"/>
      <c r="X31" s="103"/>
      <c r="Y31" s="104"/>
    </row>
    <row r="32" spans="1:28" s="81" customFormat="1" ht="27.95" customHeight="1">
      <c r="A32" s="85"/>
      <c r="B32" s="82"/>
      <c r="C32" s="86"/>
      <c r="D32" s="83"/>
      <c r="G32" s="82"/>
      <c r="I32" s="83"/>
      <c r="L32" s="82"/>
      <c r="M32" s="85"/>
      <c r="N32" s="83"/>
      <c r="Q32" s="98"/>
      <c r="R32" s="84"/>
      <c r="S32" s="102"/>
      <c r="T32" s="105" t="s">
        <v>9</v>
      </c>
      <c r="U32" s="105"/>
      <c r="V32" s="105"/>
      <c r="W32" s="106">
        <v>55</v>
      </c>
      <c r="X32" s="134">
        <f>IF(AND(S16=1,S48=0),IF(S16=1,Q16,Q48),IF(S16=0,Q48,$A$4))</f>
        <v>0</v>
      </c>
      <c r="Y32" s="135">
        <f>IF(AND(S16=1,S48=0),IF(S16=1,R16,R48),IF(S16=0,R48,$A$4))</f>
        <v>0</v>
      </c>
      <c r="Z32" s="263" t="s">
        <v>29</v>
      </c>
      <c r="AA32" s="264"/>
      <c r="AB32" s="264"/>
    </row>
    <row r="33" spans="1:28" s="81" customFormat="1" ht="27.95" customHeight="1">
      <c r="A33" s="85"/>
      <c r="B33" s="82"/>
      <c r="C33" s="86"/>
      <c r="D33" s="83"/>
      <c r="G33" s="82"/>
      <c r="I33" s="83"/>
      <c r="L33" s="82"/>
      <c r="M33" s="85"/>
      <c r="N33" s="83"/>
      <c r="Q33" s="98"/>
      <c r="R33" s="83"/>
      <c r="S33" s="102"/>
      <c r="T33" s="256"/>
      <c r="U33" s="256"/>
      <c r="V33" s="256"/>
      <c r="W33" s="256"/>
      <c r="X33" s="107"/>
      <c r="Y33" s="135">
        <f>IF(AND(S16=1,S48=0),IF(S16=1,R17,R49),IF(S16=0,R49,$A$4))</f>
        <v>0</v>
      </c>
      <c r="Z33" s="263"/>
      <c r="AA33" s="264"/>
      <c r="AB33" s="264"/>
    </row>
    <row r="34" spans="1:28" s="81" customFormat="1" ht="27.95" customHeight="1">
      <c r="A34" s="78"/>
      <c r="B34" s="79">
        <v>74</v>
      </c>
      <c r="C34" s="130" t="str">
        <f>VLOOKUP(B34,LISTA!$A$1:$G$249,2,0)</f>
        <v>PŁOTNIKIEWICZ LAURA</v>
      </c>
      <c r="D34" s="80">
        <v>1</v>
      </c>
      <c r="G34" s="82"/>
      <c r="I34" s="83"/>
      <c r="L34" s="82"/>
      <c r="M34" s="83"/>
      <c r="N34" s="83"/>
      <c r="Q34" s="133">
        <f>IF(AND(N40=0,N56=1),IF(N40=0,L40,L56),IF(N40=1,L56,$A$4))</f>
        <v>0</v>
      </c>
      <c r="R34" s="130">
        <f>IF(AND(N40=0,N56=1),IF(N40=0,M40,M56),IF(N40=1,M56,$A$4))</f>
        <v>0</v>
      </c>
      <c r="S34" s="101"/>
      <c r="T34" s="256"/>
      <c r="U34" s="256"/>
      <c r="V34" s="256"/>
      <c r="W34" s="256"/>
      <c r="X34" s="108"/>
      <c r="Y34" s="109"/>
    </row>
    <row r="35" spans="1:28" s="81" customFormat="1" ht="27.95" customHeight="1">
      <c r="A35" s="84"/>
      <c r="B35" s="82"/>
      <c r="C35" s="130" t="str">
        <f>VLOOKUP(B34,LISTA!$A$1:$G$249,3,0)</f>
        <v>MKKS SAIHA</v>
      </c>
      <c r="D35" s="83"/>
      <c r="E35" s="241"/>
      <c r="F35" s="241"/>
      <c r="G35" s="82"/>
      <c r="I35" s="83"/>
      <c r="L35" s="82"/>
      <c r="M35" s="83"/>
      <c r="N35" s="83"/>
      <c r="O35" s="256"/>
      <c r="P35" s="256"/>
      <c r="Q35" s="98"/>
      <c r="R35" s="130">
        <f>IF(AND(N40=0,N56=1),IF(N40=0,M41,M57),IF(N40=1,M57,$A$4))</f>
        <v>0</v>
      </c>
      <c r="S35" s="102"/>
      <c r="T35" s="256"/>
      <c r="U35" s="256"/>
      <c r="V35" s="256"/>
      <c r="W35" s="256"/>
      <c r="X35" s="82"/>
      <c r="Y35" s="83"/>
    </row>
    <row r="36" spans="1:28" s="81" customFormat="1" ht="27.95" customHeight="1">
      <c r="A36" s="261"/>
      <c r="B36" s="82"/>
      <c r="C36" s="86"/>
      <c r="D36" s="242" t="s">
        <v>0</v>
      </c>
      <c r="E36" s="242"/>
      <c r="F36" s="87"/>
      <c r="G36" s="132">
        <f>IF(AND(D2=1,D6=0),IF(D2=1,B34,B38),IF(D2=0,B38,$A$4))</f>
        <v>74</v>
      </c>
      <c r="H36" s="130" t="str">
        <f>IF(AND(D34=1,D38=0),IF(D34=1,C34,C38),IF(D34=0,C38,$A$4))</f>
        <v>PŁOTNIKIEWICZ LAURA</v>
      </c>
      <c r="I36" s="80" t="s">
        <v>22</v>
      </c>
      <c r="L36" s="82"/>
      <c r="M36" s="83"/>
      <c r="N36" s="83"/>
      <c r="O36" s="256"/>
      <c r="P36" s="256"/>
      <c r="Q36" s="110"/>
      <c r="R36" s="111"/>
      <c r="S36" s="112"/>
      <c r="T36" s="256"/>
      <c r="U36" s="256"/>
      <c r="V36" s="256"/>
      <c r="W36" s="256"/>
      <c r="X36" s="82"/>
      <c r="Y36" s="83"/>
    </row>
    <row r="37" spans="1:28" s="81" customFormat="1" ht="27.95" customHeight="1">
      <c r="A37" s="261"/>
      <c r="B37" s="82"/>
      <c r="C37" s="86"/>
      <c r="D37" s="83"/>
      <c r="E37" s="256"/>
      <c r="F37" s="256"/>
      <c r="G37" s="82"/>
      <c r="H37" s="130" t="str">
        <f>IF(AND(D34=1,D38=0),IF(D34=1,C35,C39),IF(D34=0,C39,$A$4))</f>
        <v>MKKS SAIHA</v>
      </c>
      <c r="I37" s="83"/>
      <c r="J37" s="241"/>
      <c r="K37" s="241"/>
      <c r="L37" s="82"/>
      <c r="M37" s="83"/>
      <c r="N37" s="83"/>
      <c r="O37" s="256"/>
      <c r="P37" s="256"/>
      <c r="Q37" s="82"/>
      <c r="R37" s="83"/>
      <c r="S37" s="83"/>
      <c r="T37" s="256"/>
      <c r="U37" s="256"/>
      <c r="V37" s="256"/>
      <c r="W37" s="256"/>
      <c r="X37" s="82"/>
      <c r="Y37" s="83"/>
    </row>
    <row r="38" spans="1:28" s="81" customFormat="1" ht="27.95" customHeight="1">
      <c r="A38" s="78"/>
      <c r="B38" s="79"/>
      <c r="C38" s="130" t="str">
        <f>VLOOKUP(B38,LISTA!$A$1:$G$249,2,0)</f>
        <v>-</v>
      </c>
      <c r="D38" s="80">
        <v>0</v>
      </c>
      <c r="G38" s="82"/>
      <c r="I38" s="83"/>
      <c r="J38" s="241"/>
      <c r="K38" s="241"/>
      <c r="L38" s="82"/>
      <c r="M38" s="83"/>
      <c r="N38" s="83"/>
      <c r="O38" s="256"/>
      <c r="P38" s="256"/>
      <c r="Q38" s="82"/>
      <c r="R38" s="83"/>
      <c r="S38" s="83"/>
      <c r="T38" s="256"/>
      <c r="U38" s="256"/>
      <c r="V38" s="256"/>
      <c r="W38" s="256"/>
      <c r="X38" s="82"/>
      <c r="Y38" s="83"/>
    </row>
    <row r="39" spans="1:28" s="81" customFormat="1" ht="27.95" customHeight="1">
      <c r="A39" s="84"/>
      <c r="B39" s="82"/>
      <c r="C39" s="130" t="str">
        <f>VLOOKUP(B38,LISTA!$A$1:$G$249,3,0)</f>
        <v>-</v>
      </c>
      <c r="D39" s="83"/>
      <c r="G39" s="82"/>
      <c r="H39" s="84"/>
      <c r="I39" s="83"/>
      <c r="J39" s="241"/>
      <c r="K39" s="241"/>
      <c r="L39" s="82"/>
      <c r="M39" s="83"/>
      <c r="N39" s="83"/>
      <c r="O39" s="256"/>
      <c r="P39" s="256"/>
      <c r="Q39" s="82"/>
      <c r="R39" s="83"/>
      <c r="S39" s="83"/>
      <c r="T39" s="256"/>
      <c r="U39" s="256"/>
      <c r="V39" s="256"/>
      <c r="W39" s="256"/>
      <c r="X39" s="82"/>
      <c r="Y39" s="83"/>
    </row>
    <row r="40" spans="1:28" s="81" customFormat="1" ht="27.95" customHeight="1">
      <c r="A40" s="85"/>
      <c r="B40" s="82"/>
      <c r="C40" s="86"/>
      <c r="D40" s="83"/>
      <c r="G40" s="82"/>
      <c r="H40" s="85"/>
      <c r="I40" s="242" t="s">
        <v>0</v>
      </c>
      <c r="J40" s="242"/>
      <c r="K40" s="87">
        <v>7</v>
      </c>
      <c r="L40" s="132">
        <f>IF(AND(I20=1,I28=0),IF(I20=1,G36,G44),IF(I20=0,G44,$A$4))</f>
        <v>0</v>
      </c>
      <c r="M40" s="130">
        <f>IF(AND(I36=1,I44=0),IF(I36=1,H36,H44),IF(I36=0,H44,$A$4))</f>
        <v>0</v>
      </c>
      <c r="N40" s="80"/>
      <c r="Q40" s="82"/>
      <c r="R40" s="83"/>
      <c r="S40" s="83"/>
      <c r="T40" s="256"/>
      <c r="U40" s="256"/>
      <c r="V40" s="256"/>
      <c r="W40" s="256"/>
      <c r="X40" s="82"/>
      <c r="Y40" s="83"/>
    </row>
    <row r="41" spans="1:28" s="81" customFormat="1" ht="27.95" customHeight="1">
      <c r="A41" s="85"/>
      <c r="B41" s="82"/>
      <c r="C41" s="86"/>
      <c r="D41" s="83"/>
      <c r="G41" s="82"/>
      <c r="H41" s="85"/>
      <c r="I41" s="83"/>
      <c r="J41" s="256"/>
      <c r="K41" s="256"/>
      <c r="L41" s="82"/>
      <c r="M41" s="130">
        <f>IF(AND(I36=1,I44=0),IF(I36=1,H37,H45),IF(I36=0,H45,$A$4))</f>
        <v>0</v>
      </c>
      <c r="N41" s="83"/>
      <c r="O41" s="241"/>
      <c r="P41" s="241"/>
      <c r="Q41" s="82"/>
      <c r="R41" s="83"/>
      <c r="S41" s="83"/>
      <c r="T41" s="256"/>
      <c r="U41" s="256"/>
      <c r="V41" s="256"/>
      <c r="W41" s="256"/>
      <c r="X41" s="82"/>
      <c r="Y41" s="83"/>
    </row>
    <row r="42" spans="1:28" s="81" customFormat="1" ht="27.95" customHeight="1">
      <c r="A42" s="78"/>
      <c r="B42" s="79"/>
      <c r="C42" s="130" t="str">
        <f>VLOOKUP(B42,LISTA!$A$1:$G$249,2,0)</f>
        <v>-</v>
      </c>
      <c r="D42" s="80">
        <v>0</v>
      </c>
      <c r="G42" s="82"/>
      <c r="I42" s="83"/>
      <c r="J42" s="256"/>
      <c r="K42" s="256"/>
      <c r="L42" s="82"/>
      <c r="M42" s="83"/>
      <c r="N42" s="83"/>
      <c r="O42" s="241"/>
      <c r="P42" s="241"/>
      <c r="Q42" s="82"/>
      <c r="R42" s="83"/>
      <c r="S42" s="83"/>
      <c r="T42" s="256"/>
      <c r="U42" s="256"/>
      <c r="V42" s="256"/>
      <c r="W42" s="256"/>
      <c r="X42" s="82"/>
      <c r="Y42" s="83"/>
    </row>
    <row r="43" spans="1:28" s="81" customFormat="1" ht="27.95" customHeight="1">
      <c r="A43" s="84"/>
      <c r="B43" s="82"/>
      <c r="C43" s="130" t="str">
        <f>VLOOKUP(B42,LISTA!$A$1:$G$249,3,0)</f>
        <v>-</v>
      </c>
      <c r="D43" s="83"/>
      <c r="E43" s="241"/>
      <c r="F43" s="241"/>
      <c r="G43" s="82"/>
      <c r="I43" s="83"/>
      <c r="J43" s="256"/>
      <c r="K43" s="256"/>
      <c r="L43" s="82"/>
      <c r="M43" s="83"/>
      <c r="N43" s="83"/>
      <c r="O43" s="241"/>
      <c r="P43" s="241"/>
      <c r="Q43" s="82"/>
      <c r="R43" s="83"/>
      <c r="S43" s="83"/>
      <c r="T43" s="256"/>
      <c r="U43" s="256"/>
      <c r="V43" s="256"/>
      <c r="W43" s="256"/>
      <c r="X43" s="82"/>
      <c r="Y43" s="83"/>
    </row>
    <row r="44" spans="1:28" s="81" customFormat="1" ht="27.95" customHeight="1">
      <c r="A44" s="261"/>
      <c r="B44" s="82"/>
      <c r="C44" s="86"/>
      <c r="D44" s="242" t="s">
        <v>0</v>
      </c>
      <c r="E44" s="242"/>
      <c r="F44" s="87"/>
      <c r="G44" s="132">
        <v>184</v>
      </c>
      <c r="H44" s="130" t="str">
        <f>IF(AND(D42=1,D46=0),IF(D42=1,C42,C46),IF(D42=0,C46,$A$4))</f>
        <v>SŁAWECKA MAJA</v>
      </c>
      <c r="I44" s="80" t="s">
        <v>22</v>
      </c>
      <c r="L44" s="82"/>
      <c r="M44" s="83"/>
      <c r="N44" s="83"/>
      <c r="O44" s="241"/>
      <c r="P44" s="241"/>
      <c r="Q44" s="82"/>
      <c r="R44" s="83"/>
      <c r="S44" s="83"/>
      <c r="T44" s="256"/>
      <c r="U44" s="256"/>
      <c r="V44" s="256"/>
      <c r="W44" s="256"/>
      <c r="X44" s="82"/>
      <c r="Y44" s="83"/>
    </row>
    <row r="45" spans="1:28" s="81" customFormat="1" ht="27.95" customHeight="1">
      <c r="A45" s="261"/>
      <c r="B45" s="82"/>
      <c r="C45" s="86"/>
      <c r="D45" s="83"/>
      <c r="E45" s="256"/>
      <c r="F45" s="256"/>
      <c r="G45" s="82"/>
      <c r="H45" s="130" t="str">
        <f>IF(AND(D42=1,D46=0),IF(D42=1,C43,C47),IF(D42=0,C47,$A$4))</f>
        <v>TORUŃSKI KLUB KARATE KYOKUSHIN</v>
      </c>
      <c r="I45" s="83"/>
      <c r="L45" s="82"/>
      <c r="M45" s="83"/>
      <c r="N45" s="83"/>
      <c r="O45" s="241"/>
      <c r="P45" s="241"/>
      <c r="Q45" s="82"/>
      <c r="R45" s="83"/>
      <c r="S45" s="83"/>
      <c r="T45" s="256"/>
      <c r="U45" s="256"/>
      <c r="V45" s="256"/>
      <c r="W45" s="256"/>
      <c r="X45" s="82"/>
      <c r="Y45" s="83"/>
    </row>
    <row r="46" spans="1:28" s="81" customFormat="1" ht="27.95" customHeight="1">
      <c r="A46" s="78"/>
      <c r="B46" s="79">
        <v>184</v>
      </c>
      <c r="C46" s="130" t="str">
        <f>VLOOKUP(B46,LISTA!$A$1:$G$249,2,0)</f>
        <v>SŁAWECKA MAJA</v>
      </c>
      <c r="D46" s="80">
        <v>1</v>
      </c>
      <c r="G46" s="82"/>
      <c r="I46" s="83"/>
      <c r="L46" s="82"/>
      <c r="M46" s="83"/>
      <c r="N46" s="83"/>
      <c r="O46" s="241"/>
      <c r="P46" s="241"/>
      <c r="Q46" s="82"/>
      <c r="R46" s="83"/>
      <c r="S46" s="83"/>
      <c r="T46" s="256"/>
      <c r="U46" s="256"/>
      <c r="V46" s="256"/>
      <c r="W46" s="256"/>
      <c r="X46" s="82"/>
      <c r="Y46" s="83"/>
    </row>
    <row r="47" spans="1:28" s="81" customFormat="1" ht="27.95" customHeight="1">
      <c r="A47" s="84"/>
      <c r="B47" s="82"/>
      <c r="C47" s="130" t="str">
        <f>VLOOKUP(B46,LISTA!$A$1:$G$249,3,0)</f>
        <v>TORUŃSKI KLUB KARATE KYOKUSHIN</v>
      </c>
      <c r="D47" s="83"/>
      <c r="G47" s="82"/>
      <c r="I47" s="83"/>
      <c r="L47" s="82"/>
      <c r="N47" s="83"/>
      <c r="O47" s="241"/>
      <c r="P47" s="241"/>
      <c r="Q47" s="82"/>
      <c r="R47" s="83"/>
      <c r="S47" s="83"/>
      <c r="T47" s="256"/>
      <c r="U47" s="256"/>
      <c r="V47" s="256"/>
      <c r="W47" s="256"/>
      <c r="X47" s="82"/>
      <c r="Y47" s="83"/>
    </row>
    <row r="48" spans="1:28" s="81" customFormat="1" ht="27.95" customHeight="1">
      <c r="A48" s="85"/>
      <c r="B48" s="82"/>
      <c r="C48" s="86"/>
      <c r="D48" s="83"/>
      <c r="G48" s="82"/>
      <c r="I48" s="83"/>
      <c r="L48" s="82"/>
      <c r="N48" s="242" t="s">
        <v>0</v>
      </c>
      <c r="O48" s="242"/>
      <c r="P48" s="87">
        <v>40</v>
      </c>
      <c r="Q48" s="132">
        <f>IF(AND(N40=1,N56=0),IF(N40=1,L40,L56),IF(N40=0,L56,$A$4))</f>
        <v>0</v>
      </c>
      <c r="R48" s="130">
        <f>IF(AND(N40=1,N56=0),IF(N40=1,M40,M56),IF(N40=0,M56,$A$4))</f>
        <v>0</v>
      </c>
      <c r="S48" s="80"/>
      <c r="X48" s="265"/>
      <c r="Y48" s="265"/>
      <c r="Z48" s="265"/>
    </row>
    <row r="49" spans="1:27" s="81" customFormat="1" ht="27.95" customHeight="1">
      <c r="A49" s="85"/>
      <c r="B49" s="82"/>
      <c r="C49" s="86"/>
      <c r="D49" s="83"/>
      <c r="G49" s="82"/>
      <c r="I49" s="83"/>
      <c r="L49" s="82"/>
      <c r="N49" s="83"/>
      <c r="O49" s="256"/>
      <c r="P49" s="256"/>
      <c r="Q49" s="82"/>
      <c r="R49" s="130">
        <f>IF(AND(N40=1,N56=0),IF(N40=1,M41,M57),IF(N40=0,M57,$A$4))</f>
        <v>0</v>
      </c>
      <c r="S49" s="83"/>
      <c r="W49" s="113"/>
      <c r="X49" s="114"/>
      <c r="Y49" s="115"/>
      <c r="Z49" s="115" t="s">
        <v>10</v>
      </c>
      <c r="AA49" s="83"/>
    </row>
    <row r="50" spans="1:27" s="81" customFormat="1" ht="27.95" customHeight="1">
      <c r="A50" s="78"/>
      <c r="B50" s="79">
        <v>194</v>
      </c>
      <c r="C50" s="130" t="str">
        <f>VLOOKUP(B50,LISTA!$A$1:$G$249,2,0)</f>
        <v>PRZYBYSZEWSKA INEZ</v>
      </c>
      <c r="D50" s="80">
        <v>1</v>
      </c>
      <c r="G50" s="82"/>
      <c r="I50" s="83"/>
      <c r="L50" s="82"/>
      <c r="M50" s="83"/>
      <c r="N50" s="83"/>
      <c r="O50" s="256"/>
      <c r="P50" s="256"/>
      <c r="Q50" s="82"/>
      <c r="R50" s="83"/>
      <c r="S50" s="83"/>
      <c r="W50" s="266" t="s">
        <v>2</v>
      </c>
      <c r="X50" s="113">
        <f>X32</f>
        <v>0</v>
      </c>
      <c r="Y50" s="113">
        <f>Y32</f>
        <v>0</v>
      </c>
      <c r="Z50" s="113">
        <v>4</v>
      </c>
      <c r="AA50" s="83"/>
    </row>
    <row r="51" spans="1:27" s="81" customFormat="1" ht="27.95" customHeight="1">
      <c r="A51" s="84"/>
      <c r="B51" s="82"/>
      <c r="C51" s="130" t="str">
        <f>VLOOKUP(B50,LISTA!$A$1:$G$249,3,0)</f>
        <v>KLUB KARATE KYOKUSHIN W SOLCU KUJAWSKIM</v>
      </c>
      <c r="D51" s="83"/>
      <c r="E51" s="241"/>
      <c r="F51" s="241"/>
      <c r="G51" s="82"/>
      <c r="I51" s="83"/>
      <c r="L51" s="82"/>
      <c r="M51" s="83"/>
      <c r="N51" s="83"/>
      <c r="O51" s="256"/>
      <c r="P51" s="256"/>
      <c r="Q51" s="82"/>
      <c r="R51" s="83"/>
      <c r="S51" s="83"/>
      <c r="W51" s="266"/>
      <c r="X51" s="113"/>
      <c r="Y51" s="113">
        <f>Y33</f>
        <v>0</v>
      </c>
      <c r="Z51" s="113"/>
      <c r="AA51" s="83"/>
    </row>
    <row r="52" spans="1:27" s="81" customFormat="1" ht="27.95" customHeight="1">
      <c r="A52" s="261"/>
      <c r="B52" s="82"/>
      <c r="C52" s="86"/>
      <c r="D52" s="242" t="s">
        <v>0</v>
      </c>
      <c r="E52" s="242"/>
      <c r="F52" s="87"/>
      <c r="G52" s="132">
        <f>IF(AND(D2=1,D6=0),IF(D2=1,B50,B54),IF(D2=0,B54,$A$4))</f>
        <v>194</v>
      </c>
      <c r="H52" s="130" t="str">
        <f>IF(AND(D50=1,D54=0),IF(D50=1,C50,C54),IF(D50=0,C54,$A$4))</f>
        <v>PRZYBYSZEWSKA INEZ</v>
      </c>
      <c r="I52" s="80" t="s">
        <v>22</v>
      </c>
      <c r="L52" s="82"/>
      <c r="M52" s="83"/>
      <c r="N52" s="83"/>
      <c r="O52" s="256"/>
      <c r="P52" s="256"/>
      <c r="Q52" s="82"/>
      <c r="R52" s="83"/>
      <c r="S52" s="83"/>
      <c r="W52" s="266" t="s">
        <v>3</v>
      </c>
      <c r="X52" s="116">
        <f>IF(S16=0,Q16,Q48)</f>
        <v>0</v>
      </c>
      <c r="Y52" s="116">
        <f>IF(S16=0,R16,R48)</f>
        <v>0</v>
      </c>
      <c r="Z52" s="113">
        <v>3</v>
      </c>
      <c r="AA52" s="83"/>
    </row>
    <row r="53" spans="1:27" s="81" customFormat="1" ht="27.95" customHeight="1">
      <c r="A53" s="261"/>
      <c r="B53" s="82"/>
      <c r="C53" s="86"/>
      <c r="D53" s="83"/>
      <c r="E53" s="256"/>
      <c r="F53" s="256"/>
      <c r="G53" s="82"/>
      <c r="H53" s="130" t="str">
        <f>IF(AND(D50=1,D54=0),IF(D50=1,C51,C55),IF(D50=0,C55,$A$4))</f>
        <v>KLUB KARATE KYOKUSHIN W SOLCU KUJAWSKIM</v>
      </c>
      <c r="I53" s="83"/>
      <c r="J53" s="241"/>
      <c r="K53" s="241"/>
      <c r="L53" s="82"/>
      <c r="M53" s="83"/>
      <c r="N53" s="83"/>
      <c r="O53" s="256"/>
      <c r="P53" s="256"/>
      <c r="Q53" s="82"/>
      <c r="R53" s="83"/>
      <c r="S53" s="83"/>
      <c r="W53" s="266"/>
      <c r="X53" s="113"/>
      <c r="Y53" s="116">
        <f>IF(S16=0,R17,R49)</f>
        <v>0</v>
      </c>
      <c r="Z53" s="113"/>
      <c r="AA53" s="83"/>
    </row>
    <row r="54" spans="1:27" s="81" customFormat="1" ht="27.95" customHeight="1">
      <c r="A54" s="78"/>
      <c r="B54" s="79"/>
      <c r="C54" s="130" t="str">
        <f>VLOOKUP(B54,LISTA!$A$1:$G$249,2,0)</f>
        <v>-</v>
      </c>
      <c r="D54" s="80">
        <v>0</v>
      </c>
      <c r="G54" s="82"/>
      <c r="I54" s="83"/>
      <c r="J54" s="241"/>
      <c r="K54" s="241"/>
      <c r="L54" s="82"/>
      <c r="M54" s="83"/>
      <c r="N54" s="83"/>
      <c r="O54" s="256"/>
      <c r="P54" s="256"/>
      <c r="Q54" s="82"/>
      <c r="R54" s="83"/>
      <c r="S54" s="83"/>
      <c r="W54" s="266" t="s">
        <v>4</v>
      </c>
      <c r="X54" s="116">
        <f>IF(S30=1,Q30,Q34)</f>
        <v>0</v>
      </c>
      <c r="Y54" s="116">
        <f>IF(S30=1,R30,R34)</f>
        <v>0</v>
      </c>
      <c r="Z54" s="113">
        <v>2</v>
      </c>
      <c r="AA54" s="83"/>
    </row>
    <row r="55" spans="1:27" s="81" customFormat="1" ht="27.95" customHeight="1">
      <c r="A55" s="84"/>
      <c r="B55" s="82"/>
      <c r="C55" s="130" t="str">
        <f>VLOOKUP(B54,LISTA!$A$1:$G$249,3,0)</f>
        <v>-</v>
      </c>
      <c r="D55" s="83"/>
      <c r="G55" s="82"/>
      <c r="H55" s="84"/>
      <c r="I55" s="83"/>
      <c r="J55" s="241"/>
      <c r="K55" s="241"/>
      <c r="L55" s="82"/>
      <c r="M55" s="83"/>
      <c r="N55" s="83"/>
      <c r="O55" s="256"/>
      <c r="P55" s="256"/>
      <c r="Q55" s="82"/>
      <c r="R55" s="83"/>
      <c r="S55" s="83"/>
      <c r="W55" s="266"/>
      <c r="X55" s="113"/>
      <c r="Y55" s="116">
        <f>IF(S30=1,R31,R35)</f>
        <v>0</v>
      </c>
      <c r="Z55" s="113"/>
      <c r="AA55" s="83"/>
    </row>
    <row r="56" spans="1:27" s="81" customFormat="1" ht="27.95" customHeight="1">
      <c r="A56" s="85"/>
      <c r="B56" s="82"/>
      <c r="C56" s="86"/>
      <c r="D56" s="83"/>
      <c r="G56" s="82"/>
      <c r="H56" s="85"/>
      <c r="I56" s="242" t="s">
        <v>0</v>
      </c>
      <c r="J56" s="242"/>
      <c r="K56" s="87">
        <v>8</v>
      </c>
      <c r="L56" s="132">
        <f>IF(AND(I20=1,I28=0),IF(I20=1,G52,G60),IF(I20=0,G60,$A$4))</f>
        <v>0</v>
      </c>
      <c r="M56" s="130">
        <f>IF(AND(I52=1,I60=0),IF(I52=1,H52,H60),IF(I52=0,H60,$A$4))</f>
        <v>0</v>
      </c>
      <c r="N56" s="80"/>
      <c r="Q56" s="82"/>
      <c r="R56" s="83"/>
      <c r="S56" s="83"/>
      <c r="W56" s="266" t="s">
        <v>5</v>
      </c>
      <c r="X56" s="116">
        <f>IF(S30=0,Q30,Q34)</f>
        <v>0</v>
      </c>
      <c r="Y56" s="116">
        <f>IF(S30=0,R30,R34)</f>
        <v>0</v>
      </c>
      <c r="Z56" s="113">
        <v>1</v>
      </c>
      <c r="AA56" s="83"/>
    </row>
    <row r="57" spans="1:27" s="81" customFormat="1" ht="27.95" customHeight="1">
      <c r="A57" s="85"/>
      <c r="B57" s="82"/>
      <c r="C57" s="86"/>
      <c r="D57" s="83"/>
      <c r="G57" s="82"/>
      <c r="H57" s="85"/>
      <c r="I57" s="83"/>
      <c r="J57" s="256"/>
      <c r="K57" s="256"/>
      <c r="L57" s="82"/>
      <c r="M57" s="130">
        <f>IF(AND(I52=1,I60=0),IF(I52=1,H53,H61),IF(I52=0,H61,$A$4))</f>
        <v>0</v>
      </c>
      <c r="N57" s="83"/>
      <c r="Q57" s="82"/>
      <c r="R57" s="83"/>
      <c r="S57" s="83"/>
      <c r="W57" s="266"/>
      <c r="X57" s="113"/>
      <c r="Y57" s="116">
        <f>IF(S30=0,R31,R35)</f>
        <v>0</v>
      </c>
      <c r="Z57" s="117"/>
    </row>
    <row r="58" spans="1:27" s="81" customFormat="1" ht="27.95" customHeight="1">
      <c r="A58" s="78"/>
      <c r="B58" s="79"/>
      <c r="C58" s="130" t="str">
        <f>VLOOKUP(B58,LISTA!$A$1:$G$249,2,0)</f>
        <v>-</v>
      </c>
      <c r="D58" s="80">
        <v>0</v>
      </c>
      <c r="G58" s="82"/>
      <c r="I58" s="83"/>
      <c r="J58" s="256"/>
      <c r="K58" s="256"/>
      <c r="L58" s="82"/>
      <c r="M58" s="83"/>
      <c r="N58" s="83"/>
      <c r="Q58" s="82"/>
      <c r="R58" s="83"/>
      <c r="S58" s="83"/>
      <c r="X58" s="82"/>
      <c r="Y58" s="83"/>
    </row>
    <row r="59" spans="1:27" s="81" customFormat="1" ht="27.95" customHeight="1">
      <c r="A59" s="84"/>
      <c r="B59" s="82"/>
      <c r="C59" s="130" t="str">
        <f>VLOOKUP(B58,LISTA!$A$1:$G$249,3,0)</f>
        <v>-</v>
      </c>
      <c r="D59" s="83"/>
      <c r="E59" s="241"/>
      <c r="F59" s="241"/>
      <c r="G59" s="82"/>
      <c r="I59" s="83"/>
      <c r="J59" s="256"/>
      <c r="K59" s="256"/>
      <c r="L59" s="82"/>
      <c r="M59" s="83"/>
      <c r="N59" s="83"/>
      <c r="Q59" s="82"/>
      <c r="R59" s="83"/>
      <c r="S59" s="83"/>
      <c r="X59" s="82"/>
      <c r="Y59" s="83"/>
    </row>
    <row r="60" spans="1:27" s="81" customFormat="1" ht="27.95" customHeight="1">
      <c r="A60" s="261"/>
      <c r="B60" s="82"/>
      <c r="C60" s="86"/>
      <c r="D60" s="242" t="s">
        <v>0</v>
      </c>
      <c r="E60" s="242"/>
      <c r="F60" s="87"/>
      <c r="G60" s="132">
        <v>33</v>
      </c>
      <c r="H60" s="130" t="str">
        <f>IF(AND(D58=1,D62=0),IF(D58=1,C58,C62),IF(D58=0,C62,$A$4))</f>
        <v>PAULINA STASZAK</v>
      </c>
      <c r="I60" s="80" t="s">
        <v>22</v>
      </c>
      <c r="L60" s="82"/>
      <c r="M60" s="83"/>
      <c r="N60" s="83"/>
      <c r="Q60" s="82"/>
      <c r="R60" s="83"/>
      <c r="S60" s="83"/>
      <c r="X60" s="82"/>
      <c r="Y60" s="83"/>
    </row>
    <row r="61" spans="1:27" s="81" customFormat="1" ht="27.95" customHeight="1">
      <c r="A61" s="261"/>
      <c r="B61" s="82"/>
      <c r="C61" s="86"/>
      <c r="D61" s="83"/>
      <c r="E61" s="256"/>
      <c r="F61" s="256"/>
      <c r="G61" s="82"/>
      <c r="H61" s="130" t="str">
        <f>IF(AND(D58=1,D62=0),IF(D58=1,C59,C63),IF(D58=0,C63,$A$4))</f>
        <v>KALISKI KLUB KYOKUSHINKAN KARATE DAVID CLUB</v>
      </c>
      <c r="I61" s="83"/>
      <c r="L61" s="82"/>
      <c r="M61" s="83"/>
      <c r="N61" s="83"/>
      <c r="Q61" s="82"/>
      <c r="R61" s="83"/>
      <c r="S61" s="83"/>
      <c r="X61" s="82"/>
      <c r="Y61" s="83"/>
    </row>
    <row r="62" spans="1:27" s="81" customFormat="1" ht="27.95" customHeight="1">
      <c r="A62" s="78"/>
      <c r="B62" s="79">
        <v>33</v>
      </c>
      <c r="C62" s="130" t="str">
        <f>VLOOKUP(B62,LISTA!$A$1:$G$249,2,0)</f>
        <v>PAULINA STASZAK</v>
      </c>
      <c r="D62" s="80">
        <v>1</v>
      </c>
      <c r="G62" s="82"/>
      <c r="I62" s="83"/>
      <c r="L62" s="82"/>
      <c r="M62" s="83"/>
      <c r="N62" s="83"/>
      <c r="Q62" s="82"/>
      <c r="R62" s="83"/>
      <c r="S62" s="83"/>
      <c r="X62" s="82"/>
      <c r="Y62" s="83"/>
    </row>
    <row r="63" spans="1:27" s="81" customFormat="1" ht="27.95" customHeight="1">
      <c r="A63" s="84"/>
      <c r="B63" s="83"/>
      <c r="C63" s="130" t="str">
        <f>VLOOKUP(B62,LISTA!$A$1:$G$249,3,0)</f>
        <v>KALISKI KLUB KYOKUSHINKAN KARATE DAVID CLUB</v>
      </c>
      <c r="D63" s="83"/>
      <c r="G63" s="82"/>
      <c r="I63" s="83"/>
      <c r="L63" s="82"/>
      <c r="M63" s="83"/>
      <c r="N63" s="83"/>
      <c r="Q63" s="82"/>
      <c r="R63" s="83"/>
      <c r="S63" s="83"/>
      <c r="X63" s="82"/>
      <c r="Y63" s="83"/>
    </row>
    <row r="64" spans="1:27" s="81" customFormat="1" ht="27.95" customHeight="1">
      <c r="A64" s="85"/>
      <c r="B64" s="83"/>
      <c r="C64" s="86"/>
      <c r="D64" s="83"/>
      <c r="G64" s="82"/>
      <c r="I64" s="83"/>
      <c r="L64" s="82"/>
      <c r="M64" s="83"/>
      <c r="N64" s="83"/>
      <c r="Q64" s="82"/>
      <c r="R64" s="83"/>
      <c r="S64" s="83"/>
      <c r="X64" s="82"/>
      <c r="Y64" s="83"/>
    </row>
    <row r="65" spans="1:26" s="123" customFormat="1" ht="30">
      <c r="A65" s="118"/>
      <c r="B65" s="119"/>
      <c r="C65" s="120"/>
      <c r="D65" s="119"/>
      <c r="E65" s="121"/>
      <c r="F65" s="121"/>
      <c r="G65" s="122"/>
      <c r="H65" s="121"/>
      <c r="I65" s="119"/>
      <c r="J65" s="121"/>
      <c r="K65" s="121"/>
      <c r="L65" s="122"/>
      <c r="M65" s="119"/>
      <c r="N65" s="119"/>
      <c r="O65" s="121"/>
      <c r="P65" s="121"/>
      <c r="Q65" s="122"/>
      <c r="R65" s="119"/>
      <c r="S65" s="119"/>
      <c r="T65" s="121"/>
      <c r="U65" s="121"/>
      <c r="V65" s="121"/>
      <c r="W65" s="121"/>
      <c r="X65" s="122"/>
      <c r="Y65" s="119"/>
      <c r="Z65" s="121"/>
    </row>
  </sheetData>
  <sheetProtection formatCells="0" selectLockedCells="1" selectUnlockedCells="1"/>
  <mergeCells count="69">
    <mergeCell ref="A60:A61"/>
    <mergeCell ref="D60:E60"/>
    <mergeCell ref="E61:F61"/>
    <mergeCell ref="R3:R4"/>
    <mergeCell ref="S3:W4"/>
    <mergeCell ref="W52:W53"/>
    <mergeCell ref="E53:F53"/>
    <mergeCell ref="J53:K55"/>
    <mergeCell ref="W54:W55"/>
    <mergeCell ref="I56:J56"/>
    <mergeCell ref="W56:W57"/>
    <mergeCell ref="J57:K59"/>
    <mergeCell ref="E59:F59"/>
    <mergeCell ref="A44:A45"/>
    <mergeCell ref="D44:E44"/>
    <mergeCell ref="E45:F45"/>
    <mergeCell ref="N48:O48"/>
    <mergeCell ref="X48:Z48"/>
    <mergeCell ref="O49:P55"/>
    <mergeCell ref="W50:W51"/>
    <mergeCell ref="E51:F51"/>
    <mergeCell ref="A52:A53"/>
    <mergeCell ref="D52:E52"/>
    <mergeCell ref="E37:F37"/>
    <mergeCell ref="J37:K39"/>
    <mergeCell ref="I40:J40"/>
    <mergeCell ref="J41:K43"/>
    <mergeCell ref="Z32:AB33"/>
    <mergeCell ref="T33:W47"/>
    <mergeCell ref="E35:F35"/>
    <mergeCell ref="O35:P39"/>
    <mergeCell ref="A36:A37"/>
    <mergeCell ref="D36:E36"/>
    <mergeCell ref="O41:P47"/>
    <mergeCell ref="E43:F43"/>
    <mergeCell ref="T17:W31"/>
    <mergeCell ref="E19:F19"/>
    <mergeCell ref="A20:A21"/>
    <mergeCell ref="D20:E20"/>
    <mergeCell ref="E21:F21"/>
    <mergeCell ref="J21:K23"/>
    <mergeCell ref="I24:J24"/>
    <mergeCell ref="J25:K27"/>
    <mergeCell ref="O25:P29"/>
    <mergeCell ref="E27:F27"/>
    <mergeCell ref="O17:P23"/>
    <mergeCell ref="A28:A29"/>
    <mergeCell ref="D28:E28"/>
    <mergeCell ref="Q28:S28"/>
    <mergeCell ref="E29:F29"/>
    <mergeCell ref="E11:F11"/>
    <mergeCell ref="A12:A13"/>
    <mergeCell ref="D12:E12"/>
    <mergeCell ref="E13:F13"/>
    <mergeCell ref="N16:O16"/>
    <mergeCell ref="I8:J8"/>
    <mergeCell ref="R8:U8"/>
    <mergeCell ref="V8:W8"/>
    <mergeCell ref="J9:K11"/>
    <mergeCell ref="O9:P15"/>
    <mergeCell ref="R10:W11"/>
    <mergeCell ref="B1:H1"/>
    <mergeCell ref="I1:Y1"/>
    <mergeCell ref="E3:F3"/>
    <mergeCell ref="D4:E4"/>
    <mergeCell ref="E5:F5"/>
    <mergeCell ref="J5:K7"/>
    <mergeCell ref="R6:U6"/>
    <mergeCell ref="V6:W6"/>
  </mergeCells>
  <dataValidations count="2">
    <dataValidation type="list" allowBlank="1" sqref="B34 B30 B26 B22 B18 B14 B10 B6 B62 B58 B54 B50 B46 B42 B38">
      <formula1>#REF!</formula1>
    </dataValidation>
    <dataValidation type="list" allowBlank="1" sqref="B2">
      <formula1>#REF!</formula1>
    </dataValidation>
  </dataValidations>
  <printOptions horizontalCentered="1" verticalCentered="1"/>
  <pageMargins left="0.25" right="0.25" top="0.75" bottom="0.75" header="0.3" footer="0.3"/>
  <pageSetup paperSize="180" scale="37" pageOrder="overThenDown" orientation="landscape" horizontalDpi="4294967293" verticalDpi="4294967293"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66"/>
    <pageSetUpPr fitToPage="1"/>
  </sheetPr>
  <dimension ref="A1:AMJ65"/>
  <sheetViews>
    <sheetView topLeftCell="F1" zoomScale="50" zoomScaleNormal="50" workbookViewId="0">
      <selection activeCell="T48" sqref="T48"/>
    </sheetView>
  </sheetViews>
  <sheetFormatPr defaultRowHeight="26.25"/>
  <cols>
    <col min="1" max="1" width="2.625" style="45" customWidth="1"/>
    <col min="2" max="2" width="9.25" style="3" customWidth="1"/>
    <col min="3" max="3" width="55.625" style="5" customWidth="1"/>
    <col min="4" max="4" width="6.625" style="3" customWidth="1"/>
    <col min="5" max="5" width="13.875" style="1" customWidth="1"/>
    <col min="6" max="6" width="10.75" style="1" customWidth="1"/>
    <col min="7" max="7" width="9.25" style="2" customWidth="1"/>
    <col min="8" max="8" width="56.375" style="1" customWidth="1"/>
    <col min="9" max="9" width="6.625" style="3" customWidth="1"/>
    <col min="10" max="10" width="13.875" style="1" customWidth="1"/>
    <col min="11" max="11" width="10.75" style="1" customWidth="1"/>
    <col min="12" max="12" width="9.25" style="2" customWidth="1"/>
    <col min="13" max="13" width="55.25" style="3" customWidth="1"/>
    <col min="14" max="14" width="6.625" style="3" customWidth="1"/>
    <col min="15" max="15" width="14" style="1" customWidth="1"/>
    <col min="16" max="16" width="10.75" style="1" customWidth="1"/>
    <col min="17" max="17" width="9.25" style="2" customWidth="1"/>
    <col min="18" max="18" width="56" style="3" customWidth="1"/>
    <col min="19" max="19" width="10.25" style="3" customWidth="1"/>
    <col min="20" max="20" width="10.75" style="1" customWidth="1"/>
    <col min="21" max="21" width="7.25" style="1" customWidth="1"/>
    <col min="22" max="22" width="3.75" style="1" customWidth="1"/>
    <col min="23" max="23" width="21.125" style="1" customWidth="1"/>
    <col min="24" max="24" width="15" style="2" customWidth="1"/>
    <col min="25" max="25" width="56.625" style="3" customWidth="1"/>
    <col min="26" max="26" width="23.625" style="1" customWidth="1"/>
    <col min="27" max="1024" width="10.75" style="1" customWidth="1"/>
    <col min="1025" max="1025" width="9" style="48" customWidth="1"/>
    <col min="1026" max="16384" width="9" style="48"/>
  </cols>
  <sheetData>
    <row r="1" spans="1:25" s="41" customFormat="1" ht="45" customHeight="1">
      <c r="A1" s="56"/>
      <c r="B1" s="229" t="s">
        <v>257</v>
      </c>
      <c r="C1" s="229"/>
      <c r="D1" s="229"/>
      <c r="E1" s="229"/>
      <c r="F1" s="229"/>
      <c r="G1" s="229"/>
      <c r="H1" s="229"/>
      <c r="I1" s="230" t="str">
        <f ca="1">MID(CELL("nazwa_pliku",A1),FIND("]",CELL("nazwa_pliku",A1),1)+1,100)</f>
        <v xml:space="preserve">ROCZNIK 2003-2004 -50KG DZ </v>
      </c>
      <c r="J1" s="230"/>
      <c r="K1" s="230"/>
      <c r="L1" s="230"/>
      <c r="M1" s="230"/>
      <c r="N1" s="230"/>
      <c r="O1" s="230"/>
      <c r="P1" s="230"/>
      <c r="Q1" s="230"/>
      <c r="R1" s="230"/>
      <c r="S1" s="230"/>
      <c r="T1" s="230"/>
      <c r="U1" s="230"/>
      <c r="V1" s="230"/>
      <c r="W1" s="230"/>
      <c r="X1" s="230"/>
      <c r="Y1" s="230"/>
    </row>
    <row r="2" spans="1:25" s="60" customFormat="1" ht="27.95" customHeight="1">
      <c r="A2" s="59"/>
      <c r="B2" s="10">
        <v>19</v>
      </c>
      <c r="C2" s="11" t="str">
        <f>VLOOKUP(B2,LISTA!A1:G249,2,0)</f>
        <v>ŚMIGIELSKA JULIA</v>
      </c>
      <c r="D2" s="12">
        <v>1</v>
      </c>
      <c r="G2" s="13"/>
      <c r="I2" s="14"/>
      <c r="L2" s="13"/>
      <c r="M2" s="14"/>
      <c r="N2" s="14"/>
      <c r="Q2" s="13"/>
      <c r="R2" s="14"/>
      <c r="S2" s="14"/>
      <c r="X2" s="13"/>
      <c r="Y2" s="14"/>
    </row>
    <row r="3" spans="1:25" s="60" customFormat="1" ht="27.95" customHeight="1">
      <c r="A3" s="47"/>
      <c r="B3" s="13"/>
      <c r="C3" s="53" t="str">
        <f>VLOOKUP(B2,LISTA!$A$1:$G$249,3,0)</f>
        <v>GOLUBSKO-DOBRZYŃSKI KKK</v>
      </c>
      <c r="D3" s="14"/>
      <c r="E3" s="220"/>
      <c r="F3" s="220"/>
      <c r="G3" s="13"/>
      <c r="I3" s="14"/>
      <c r="L3" s="13"/>
      <c r="M3" s="14"/>
      <c r="N3" s="14"/>
      <c r="Q3" s="13"/>
      <c r="R3" s="277" t="s">
        <v>260</v>
      </c>
      <c r="S3" s="279" t="s">
        <v>278</v>
      </c>
      <c r="T3" s="279"/>
      <c r="U3" s="279"/>
      <c r="V3" s="279"/>
      <c r="W3" s="280"/>
      <c r="X3" s="13"/>
      <c r="Y3" s="14"/>
    </row>
    <row r="4" spans="1:25" s="60" customFormat="1" ht="27.95" customHeight="1">
      <c r="A4" s="46"/>
      <c r="B4" s="13"/>
      <c r="C4" s="16"/>
      <c r="D4" s="217" t="s">
        <v>0</v>
      </c>
      <c r="E4" s="217"/>
      <c r="F4" s="21"/>
      <c r="G4" s="15">
        <f>IF(AND(D2=1,D6=0),IF(D2=1,B2,B6),IF(D2=0,B6,$A$4))</f>
        <v>19</v>
      </c>
      <c r="H4" s="11" t="str">
        <f>IF(AND(D2=1,D6=0),IF(D2=1,C2,C6),IF(D2=0,C6,$A$4))</f>
        <v>ŚMIGIELSKA JULIA</v>
      </c>
      <c r="I4" s="12">
        <v>1</v>
      </c>
      <c r="L4" s="13"/>
      <c r="M4" s="14"/>
      <c r="N4" s="14"/>
      <c r="Q4" s="13"/>
      <c r="R4" s="278"/>
      <c r="S4" s="281"/>
      <c r="T4" s="281"/>
      <c r="U4" s="281"/>
      <c r="V4" s="281"/>
      <c r="W4" s="282"/>
      <c r="X4" s="13"/>
      <c r="Y4" s="14"/>
    </row>
    <row r="5" spans="1:25" s="60" customFormat="1" ht="27.95" customHeight="1">
      <c r="A5" s="46"/>
      <c r="B5" s="13"/>
      <c r="C5" s="16"/>
      <c r="D5" s="14"/>
      <c r="E5" s="218"/>
      <c r="F5" s="218"/>
      <c r="G5" s="13"/>
      <c r="H5" s="11" t="str">
        <f>IF(AND(D2=1,D6=0),IF(D2=1,C3,C7),IF(D2=0,C7,$A$4))</f>
        <v>GOLUBSKO-DOBRZYŃSKI KKK</v>
      </c>
      <c r="I5" s="14"/>
      <c r="J5" s="220"/>
      <c r="K5" s="220"/>
      <c r="L5" s="13"/>
      <c r="M5" s="14"/>
      <c r="N5" s="14"/>
      <c r="Q5" s="13"/>
      <c r="R5" s="71"/>
      <c r="S5" s="72"/>
      <c r="T5" s="72"/>
      <c r="U5" s="73"/>
      <c r="V5" s="74"/>
      <c r="W5" s="75"/>
      <c r="X5" s="13"/>
      <c r="Y5" s="14"/>
    </row>
    <row r="6" spans="1:25" s="60" customFormat="1" ht="27.95" customHeight="1">
      <c r="A6" s="59"/>
      <c r="B6" s="10">
        <v>0</v>
      </c>
      <c r="C6" s="11" t="str">
        <f>VLOOKUP(B6,LISTA!$A$1:$G$249,2,0)</f>
        <v>-</v>
      </c>
      <c r="D6" s="12">
        <v>0</v>
      </c>
      <c r="G6" s="13"/>
      <c r="I6" s="14"/>
      <c r="J6" s="220"/>
      <c r="K6" s="220"/>
      <c r="L6" s="13"/>
      <c r="M6" s="14"/>
      <c r="N6" s="14"/>
      <c r="Q6" s="13"/>
      <c r="R6" s="267" t="s">
        <v>27</v>
      </c>
      <c r="S6" s="268"/>
      <c r="T6" s="268"/>
      <c r="U6" s="268"/>
      <c r="V6" s="269" t="s">
        <v>255</v>
      </c>
      <c r="W6" s="270"/>
      <c r="X6" s="13"/>
      <c r="Y6" s="14"/>
    </row>
    <row r="7" spans="1:25" s="60" customFormat="1" ht="27.95" customHeight="1">
      <c r="A7" s="47"/>
      <c r="B7" s="13"/>
      <c r="C7" s="53" t="str">
        <f>VLOOKUP(B6,LISTA!$A$1:$G$249,3,0)</f>
        <v>-</v>
      </c>
      <c r="D7" s="14"/>
      <c r="G7" s="13"/>
      <c r="H7" s="47"/>
      <c r="I7" s="14"/>
      <c r="J7" s="220"/>
      <c r="K7" s="220"/>
      <c r="L7" s="13"/>
      <c r="M7" s="14"/>
      <c r="N7" s="14"/>
      <c r="Q7" s="13"/>
      <c r="R7" s="61"/>
      <c r="S7" s="62"/>
      <c r="T7" s="62"/>
      <c r="U7" s="66"/>
      <c r="V7" s="64"/>
      <c r="W7" s="65"/>
      <c r="X7" s="13"/>
      <c r="Y7" s="14"/>
    </row>
    <row r="8" spans="1:25" s="60" customFormat="1" ht="27.95" customHeight="1">
      <c r="A8" s="46"/>
      <c r="B8" s="13"/>
      <c r="C8" s="16"/>
      <c r="D8" s="14"/>
      <c r="G8" s="13"/>
      <c r="H8" s="46"/>
      <c r="I8" s="217" t="s">
        <v>0</v>
      </c>
      <c r="J8" s="217"/>
      <c r="K8" s="21"/>
      <c r="L8" s="15">
        <f>IF(AND(I4=1,I12=0),IF(I4=1,G4,G12),IF(I4=0,G12,$A$4))</f>
        <v>19</v>
      </c>
      <c r="M8" s="11" t="str">
        <f>IF(AND(I4=1,I12=0),IF(I4=1,H4,H12),IF(I4=0,H12,$A$4))</f>
        <v>ŚMIGIELSKA JULIA</v>
      </c>
      <c r="N8" s="12" t="s">
        <v>22</v>
      </c>
      <c r="Q8" s="13"/>
      <c r="R8" s="267" t="s">
        <v>24</v>
      </c>
      <c r="S8" s="268"/>
      <c r="T8" s="268"/>
      <c r="U8" s="268"/>
      <c r="V8" s="269" t="s">
        <v>253</v>
      </c>
      <c r="W8" s="270"/>
      <c r="X8" s="13"/>
      <c r="Y8" s="14"/>
    </row>
    <row r="9" spans="1:25" s="60" customFormat="1" ht="27.95" customHeight="1">
      <c r="A9" s="46"/>
      <c r="B9" s="13"/>
      <c r="C9" s="16"/>
      <c r="D9" s="14"/>
      <c r="G9" s="13"/>
      <c r="H9" s="46"/>
      <c r="I9" s="14"/>
      <c r="J9" s="218"/>
      <c r="K9" s="218"/>
      <c r="L9" s="13"/>
      <c r="M9" s="11" t="str">
        <f>IF(AND(I4=1,I12=0),IF(I4=1,H5,H13),IF(I4=0,H13,$A$4))</f>
        <v>GOLUBSKO-DOBRZYŃSKI KKK</v>
      </c>
      <c r="N9" s="14"/>
      <c r="O9" s="220"/>
      <c r="P9" s="220"/>
      <c r="Q9" s="13"/>
      <c r="R9" s="61"/>
      <c r="S9" s="62"/>
      <c r="T9" s="62"/>
      <c r="U9" s="66"/>
      <c r="V9" s="64"/>
      <c r="W9" s="65"/>
      <c r="X9" s="13"/>
      <c r="Y9" s="14"/>
    </row>
    <row r="10" spans="1:25" s="60" customFormat="1" ht="27.95" customHeight="1">
      <c r="A10" s="59"/>
      <c r="B10" s="10">
        <v>0</v>
      </c>
      <c r="C10" s="11" t="str">
        <f>VLOOKUP(B10,LISTA!$A$1:$G$249,2,0)</f>
        <v>-</v>
      </c>
      <c r="D10" s="12" t="s">
        <v>22</v>
      </c>
      <c r="G10" s="13"/>
      <c r="I10" s="14"/>
      <c r="J10" s="218"/>
      <c r="K10" s="218"/>
      <c r="L10" s="13"/>
      <c r="M10" s="14"/>
      <c r="N10" s="14"/>
      <c r="O10" s="220"/>
      <c r="P10" s="220"/>
      <c r="Q10" s="13"/>
      <c r="R10" s="271" t="s">
        <v>259</v>
      </c>
      <c r="S10" s="272"/>
      <c r="T10" s="272"/>
      <c r="U10" s="272"/>
      <c r="V10" s="272"/>
      <c r="W10" s="273"/>
      <c r="X10" s="13"/>
      <c r="Y10" s="14"/>
    </row>
    <row r="11" spans="1:25" s="60" customFormat="1" ht="27.95" customHeight="1">
      <c r="A11" s="47"/>
      <c r="B11" s="13"/>
      <c r="C11" s="53" t="str">
        <f>VLOOKUP(B10,LISTA!$A$1:$G$249,3,0)</f>
        <v>-</v>
      </c>
      <c r="D11" s="14"/>
      <c r="E11" s="220"/>
      <c r="F11" s="220"/>
      <c r="G11" s="13"/>
      <c r="I11" s="14"/>
      <c r="J11" s="218"/>
      <c r="K11" s="218"/>
      <c r="L11" s="13"/>
      <c r="M11" s="14"/>
      <c r="N11" s="14"/>
      <c r="O11" s="220"/>
      <c r="P11" s="220"/>
      <c r="Q11" s="13"/>
      <c r="R11" s="274"/>
      <c r="S11" s="275"/>
      <c r="T11" s="275"/>
      <c r="U11" s="275"/>
      <c r="V11" s="275"/>
      <c r="W11" s="276"/>
      <c r="X11" s="13"/>
      <c r="Y11" s="14"/>
    </row>
    <row r="12" spans="1:25" s="60" customFormat="1" ht="27.95" customHeight="1">
      <c r="A12" s="216"/>
      <c r="B12" s="13"/>
      <c r="C12" s="16"/>
      <c r="D12" s="217" t="s">
        <v>0</v>
      </c>
      <c r="E12" s="217"/>
      <c r="F12" s="21"/>
      <c r="G12" s="15">
        <f>IF(AND(D2=1,D6=0),IF(D2=1,B10,B14),IF(D2=0,B14,$A$4))</f>
        <v>0</v>
      </c>
      <c r="H12" s="11">
        <f>IF(AND(D10=1,D14=0),IF(D10=1,C10,C14),IF(D10=0,C14,$A$4))</f>
        <v>0</v>
      </c>
      <c r="I12" s="12">
        <v>0</v>
      </c>
      <c r="L12" s="13"/>
      <c r="M12" s="14"/>
      <c r="N12" s="14"/>
      <c r="O12" s="220"/>
      <c r="P12" s="220"/>
      <c r="Q12" s="13"/>
      <c r="R12" s="14"/>
      <c r="S12" s="14"/>
      <c r="X12" s="13"/>
      <c r="Y12" s="14"/>
    </row>
    <row r="13" spans="1:25" s="60" customFormat="1" ht="27.95" customHeight="1">
      <c r="A13" s="216"/>
      <c r="B13" s="13"/>
      <c r="C13" s="16"/>
      <c r="D13" s="14"/>
      <c r="E13" s="218"/>
      <c r="F13" s="218"/>
      <c r="G13" s="13"/>
      <c r="H13" s="11">
        <f>IF(AND(D10=1,D14=0),IF(D10=1,C11,C15),IF(D10=0,C15,$A$4))</f>
        <v>0</v>
      </c>
      <c r="I13" s="14"/>
      <c r="L13" s="13"/>
      <c r="M13" s="14"/>
      <c r="N13" s="14"/>
      <c r="O13" s="220"/>
      <c r="P13" s="220"/>
      <c r="Q13" s="13"/>
      <c r="R13" s="14"/>
      <c r="S13" s="14"/>
      <c r="X13" s="13"/>
      <c r="Y13" s="14"/>
    </row>
    <row r="14" spans="1:25" s="60" customFormat="1" ht="27.95" customHeight="1">
      <c r="A14" s="59"/>
      <c r="B14" s="10">
        <v>0</v>
      </c>
      <c r="C14" s="11" t="str">
        <f>VLOOKUP(B14,LISTA!$A$1:$G$249,2,0)</f>
        <v>-</v>
      </c>
      <c r="D14" s="12" t="s">
        <v>22</v>
      </c>
      <c r="G14" s="13"/>
      <c r="I14" s="14"/>
      <c r="L14" s="13"/>
      <c r="M14" s="14"/>
      <c r="N14" s="14"/>
      <c r="O14" s="220"/>
      <c r="P14" s="220"/>
      <c r="Q14" s="13"/>
      <c r="R14" s="14"/>
      <c r="S14" s="14"/>
      <c r="X14" s="13"/>
      <c r="Y14" s="14"/>
    </row>
    <row r="15" spans="1:25" s="60" customFormat="1" ht="27.95" customHeight="1">
      <c r="A15" s="47"/>
      <c r="B15" s="13"/>
      <c r="C15" s="53" t="str">
        <f>VLOOKUP(B14,LISTA!$A$1:$G$249,3,0)</f>
        <v>-</v>
      </c>
      <c r="D15" s="14"/>
      <c r="G15" s="13"/>
      <c r="I15" s="14"/>
      <c r="L15" s="13"/>
      <c r="M15" s="47"/>
      <c r="N15" s="14"/>
      <c r="O15" s="220"/>
      <c r="P15" s="220"/>
      <c r="Q15" s="13"/>
      <c r="R15" s="14"/>
      <c r="S15" s="14"/>
      <c r="X15" s="13"/>
      <c r="Y15" s="14"/>
    </row>
    <row r="16" spans="1:25" s="60" customFormat="1" ht="27.95" customHeight="1">
      <c r="A16" s="46"/>
      <c r="B16" s="13"/>
      <c r="C16" s="16"/>
      <c r="D16" s="14"/>
      <c r="G16" s="13"/>
      <c r="I16" s="14"/>
      <c r="L16" s="13"/>
      <c r="M16" s="46"/>
      <c r="N16" s="217" t="s">
        <v>0</v>
      </c>
      <c r="O16" s="217"/>
      <c r="P16" s="21">
        <v>35</v>
      </c>
      <c r="Q16" s="15">
        <f>IF(AND(N8=1,N24=0),IF(N8=1,L8,L24),IF(N8=0,L24,$A$4))</f>
        <v>0</v>
      </c>
      <c r="R16" s="11">
        <f>IF(AND(N8=1,N24=0),IF(N8=1,M8,M24),IF(N8=0,M24,$A$4))</f>
        <v>0</v>
      </c>
      <c r="S16" s="12"/>
      <c r="X16" s="13"/>
      <c r="Y16" s="14"/>
    </row>
    <row r="17" spans="1:28" s="60" customFormat="1" ht="27.95" customHeight="1">
      <c r="A17" s="46"/>
      <c r="B17" s="13"/>
      <c r="C17" s="16"/>
      <c r="D17" s="14"/>
      <c r="G17" s="13"/>
      <c r="I17" s="14"/>
      <c r="L17" s="13"/>
      <c r="M17" s="46"/>
      <c r="N17" s="14"/>
      <c r="O17" s="218"/>
      <c r="P17" s="218"/>
      <c r="Q17" s="13"/>
      <c r="R17" s="11">
        <f>IF(AND(N8=1,N24=0),IF(N8=1,M9,M25),IF(N8=0,M25,$A$4))</f>
        <v>0</v>
      </c>
      <c r="S17" s="14"/>
      <c r="T17" s="220"/>
      <c r="U17" s="220"/>
      <c r="V17" s="220"/>
      <c r="W17" s="220"/>
      <c r="X17" s="13"/>
      <c r="Y17" s="14"/>
    </row>
    <row r="18" spans="1:28" s="60" customFormat="1" ht="27.95" customHeight="1">
      <c r="A18" s="59"/>
      <c r="B18" s="10">
        <v>75</v>
      </c>
      <c r="C18" s="11" t="str">
        <f>VLOOKUP(B18,LISTA!$A$1:$G$249,2,0)</f>
        <v>PIEPRZYCA  ALEKSANDRA</v>
      </c>
      <c r="D18" s="12">
        <v>1</v>
      </c>
      <c r="G18" s="13"/>
      <c r="I18" s="14"/>
      <c r="L18" s="13"/>
      <c r="M18" s="14"/>
      <c r="N18" s="14"/>
      <c r="O18" s="218"/>
      <c r="P18" s="218"/>
      <c r="Q18" s="13"/>
      <c r="R18" s="14"/>
      <c r="S18" s="14"/>
      <c r="T18" s="220"/>
      <c r="U18" s="220"/>
      <c r="V18" s="220"/>
      <c r="W18" s="220"/>
      <c r="X18" s="13"/>
      <c r="Y18" s="14"/>
    </row>
    <row r="19" spans="1:28" s="60" customFormat="1" ht="27.95" customHeight="1">
      <c r="A19" s="47"/>
      <c r="B19" s="13"/>
      <c r="C19" s="53" t="str">
        <f>VLOOKUP(B18,LISTA!$A$1:$G$249,3,0)</f>
        <v>NIEPOŁOMICKI KLUB SHINKYOKUSHIN</v>
      </c>
      <c r="D19" s="14"/>
      <c r="E19" s="220"/>
      <c r="F19" s="220"/>
      <c r="G19" s="13"/>
      <c r="I19" s="14"/>
      <c r="L19" s="13"/>
      <c r="M19" s="14"/>
      <c r="N19" s="14"/>
      <c r="O19" s="218"/>
      <c r="P19" s="218"/>
      <c r="Q19" s="13"/>
      <c r="R19" s="14"/>
      <c r="S19" s="14"/>
      <c r="T19" s="220"/>
      <c r="U19" s="220"/>
      <c r="V19" s="220"/>
      <c r="W19" s="220"/>
      <c r="X19" s="13"/>
      <c r="Y19" s="14"/>
    </row>
    <row r="20" spans="1:28" s="60" customFormat="1" ht="27.95" customHeight="1">
      <c r="A20" s="216"/>
      <c r="B20" s="13"/>
      <c r="C20" s="16"/>
      <c r="D20" s="217" t="s">
        <v>0</v>
      </c>
      <c r="E20" s="217"/>
      <c r="F20" s="21"/>
      <c r="G20" s="15">
        <f>IF(AND(D2=1,D6=0),IF(D2=1,B18,B22),IF(D2=0,B22,$A$4))</f>
        <v>75</v>
      </c>
      <c r="H20" s="11" t="str">
        <f>IF(AND(D18=1,D22=0),IF(D18=1,C18,C22),IF(D18=0,C22,$A$4))</f>
        <v>PIEPRZYCA  ALEKSANDRA</v>
      </c>
      <c r="I20" s="12" t="s">
        <v>22</v>
      </c>
      <c r="L20" s="13"/>
      <c r="M20" s="14"/>
      <c r="N20" s="14"/>
      <c r="O20" s="218"/>
      <c r="P20" s="218"/>
      <c r="Q20" s="13"/>
      <c r="R20" s="14"/>
      <c r="S20" s="14"/>
      <c r="T20" s="220"/>
      <c r="U20" s="220"/>
      <c r="V20" s="220"/>
      <c r="W20" s="220"/>
      <c r="X20" s="13"/>
      <c r="Y20" s="14"/>
    </row>
    <row r="21" spans="1:28" s="60" customFormat="1" ht="27.95" customHeight="1">
      <c r="A21" s="216"/>
      <c r="B21" s="13"/>
      <c r="C21" s="16"/>
      <c r="D21" s="14"/>
      <c r="E21" s="218"/>
      <c r="F21" s="218"/>
      <c r="G21" s="13"/>
      <c r="H21" s="11" t="str">
        <f>IF(AND(D18=1,D22=0),IF(D18=1,C19,C23),IF(D18=0,C23,$A$4))</f>
        <v>NIEPOŁOMICKI KLUB SHINKYOKUSHIN</v>
      </c>
      <c r="I21" s="14"/>
      <c r="J21" s="220"/>
      <c r="K21" s="220"/>
      <c r="L21" s="13"/>
      <c r="M21" s="14"/>
      <c r="N21" s="14"/>
      <c r="O21" s="218"/>
      <c r="P21" s="218"/>
      <c r="Q21" s="13"/>
      <c r="R21" s="14"/>
      <c r="S21" s="14"/>
      <c r="T21" s="220"/>
      <c r="U21" s="220"/>
      <c r="V21" s="220"/>
      <c r="W21" s="220"/>
      <c r="X21" s="13"/>
      <c r="Y21" s="14"/>
    </row>
    <row r="22" spans="1:28" s="60" customFormat="1" ht="27.95" customHeight="1">
      <c r="A22" s="59"/>
      <c r="B22" s="10">
        <v>0</v>
      </c>
      <c r="C22" s="11" t="str">
        <f>VLOOKUP(B22,LISTA!$A$1:$G$249,2,0)</f>
        <v>-</v>
      </c>
      <c r="D22" s="12">
        <v>0</v>
      </c>
      <c r="G22" s="13"/>
      <c r="I22" s="14"/>
      <c r="J22" s="220"/>
      <c r="K22" s="220"/>
      <c r="L22" s="13"/>
      <c r="M22" s="14"/>
      <c r="N22" s="14"/>
      <c r="O22" s="218"/>
      <c r="P22" s="218"/>
      <c r="Q22" s="13"/>
      <c r="R22" s="14"/>
      <c r="S22" s="14"/>
      <c r="T22" s="220"/>
      <c r="U22" s="220"/>
      <c r="V22" s="220"/>
      <c r="W22" s="220"/>
      <c r="X22" s="13"/>
      <c r="Y22" s="14"/>
    </row>
    <row r="23" spans="1:28" s="60" customFormat="1" ht="27.95" customHeight="1">
      <c r="A23" s="47"/>
      <c r="B23" s="13"/>
      <c r="C23" s="53" t="str">
        <f>VLOOKUP(B22,LISTA!$A$1:$G$249,3,0)</f>
        <v>-</v>
      </c>
      <c r="D23" s="14"/>
      <c r="G23" s="13"/>
      <c r="H23" s="47"/>
      <c r="I23" s="14"/>
      <c r="J23" s="220"/>
      <c r="K23" s="220"/>
      <c r="L23" s="13"/>
      <c r="M23" s="14"/>
      <c r="N23" s="14"/>
      <c r="O23" s="218"/>
      <c r="P23" s="218"/>
      <c r="Q23" s="13"/>
      <c r="R23" s="14"/>
      <c r="S23" s="14"/>
      <c r="T23" s="220"/>
      <c r="U23" s="220"/>
      <c r="V23" s="220"/>
      <c r="W23" s="220"/>
      <c r="X23" s="13"/>
      <c r="Y23" s="14"/>
    </row>
    <row r="24" spans="1:28" s="60" customFormat="1" ht="27.95" customHeight="1">
      <c r="A24" s="46"/>
      <c r="B24" s="13"/>
      <c r="C24" s="16"/>
      <c r="D24" s="14"/>
      <c r="G24" s="13"/>
      <c r="H24" s="46"/>
      <c r="I24" s="217" t="s">
        <v>0</v>
      </c>
      <c r="J24" s="217"/>
      <c r="K24" s="21">
        <v>15</v>
      </c>
      <c r="L24" s="15">
        <f>IF(AND(I20=1,I28=0),IF(I20=1,G20,G28),IF(I20=0,G28,$A$4))</f>
        <v>0</v>
      </c>
      <c r="M24" s="11">
        <f>IF(AND(I20=1,I28=0),IF(I20=1,H20,H28),IF(I20=0,H28,$A$4))</f>
        <v>0</v>
      </c>
      <c r="N24" s="12" t="s">
        <v>22</v>
      </c>
      <c r="Q24" s="13"/>
      <c r="R24" s="14"/>
      <c r="S24" s="14"/>
      <c r="T24" s="220"/>
      <c r="U24" s="220"/>
      <c r="V24" s="220"/>
      <c r="W24" s="220"/>
      <c r="X24" s="13"/>
      <c r="Y24" s="14"/>
    </row>
    <row r="25" spans="1:28" s="60" customFormat="1" ht="27.95" customHeight="1">
      <c r="A25" s="46"/>
      <c r="B25" s="13"/>
      <c r="C25" s="16"/>
      <c r="D25" s="14"/>
      <c r="G25" s="13"/>
      <c r="H25" s="46"/>
      <c r="I25" s="14"/>
      <c r="J25" s="218"/>
      <c r="K25" s="218"/>
      <c r="L25" s="13"/>
      <c r="M25" s="11">
        <f>IF(AND(I20=1,I28=0),IF(I20=1,H21,H29),IF(I20=0,H29,$A$4))</f>
        <v>0</v>
      </c>
      <c r="N25" s="14"/>
      <c r="O25" s="220"/>
      <c r="P25" s="220"/>
      <c r="Q25" s="13"/>
      <c r="R25" s="14"/>
      <c r="S25" s="14"/>
      <c r="T25" s="220"/>
      <c r="U25" s="220"/>
      <c r="V25" s="220"/>
      <c r="W25" s="220"/>
      <c r="X25" s="13"/>
      <c r="Y25" s="14"/>
    </row>
    <row r="26" spans="1:28" s="60" customFormat="1" ht="27.95" customHeight="1">
      <c r="A26" s="59"/>
      <c r="B26" s="10">
        <v>116</v>
      </c>
      <c r="C26" s="11" t="str">
        <f>VLOOKUP(B26,LISTA!$A$1:$G$249,2,0)</f>
        <v>STANISŁAWSKA  JULITA</v>
      </c>
      <c r="D26" s="12">
        <v>1</v>
      </c>
      <c r="G26" s="13"/>
      <c r="I26" s="14"/>
      <c r="J26" s="218"/>
      <c r="K26" s="218"/>
      <c r="L26" s="13"/>
      <c r="M26" s="14"/>
      <c r="N26" s="14"/>
      <c r="O26" s="220"/>
      <c r="P26" s="220"/>
      <c r="Q26" s="13"/>
      <c r="R26" s="14"/>
      <c r="S26" s="14"/>
      <c r="T26" s="220"/>
      <c r="U26" s="220"/>
      <c r="V26" s="220"/>
      <c r="W26" s="220"/>
      <c r="X26" s="13"/>
      <c r="Y26" s="14"/>
    </row>
    <row r="27" spans="1:28" s="60" customFormat="1" ht="27.95" customHeight="1">
      <c r="A27" s="47"/>
      <c r="B27" s="13"/>
      <c r="C27" s="11" t="str">
        <f>VLOOKUP(B26,LISTA!$A$1:$G$249,3,0)</f>
        <v>KLUB SPORTÓW I SZTUK WALK W TURKU</v>
      </c>
      <c r="D27" s="14"/>
      <c r="E27" s="220"/>
      <c r="F27" s="220"/>
      <c r="G27" s="13"/>
      <c r="I27" s="14"/>
      <c r="J27" s="218"/>
      <c r="K27" s="218"/>
      <c r="L27" s="13"/>
      <c r="M27" s="14"/>
      <c r="N27" s="14"/>
      <c r="O27" s="220"/>
      <c r="P27" s="220"/>
      <c r="Q27" s="13"/>
      <c r="R27" s="14"/>
      <c r="S27" s="14"/>
      <c r="T27" s="220"/>
      <c r="U27" s="220"/>
      <c r="V27" s="220"/>
      <c r="W27" s="220"/>
      <c r="X27" s="13"/>
      <c r="Y27" s="14"/>
    </row>
    <row r="28" spans="1:28" s="60" customFormat="1" ht="27.95" customHeight="1">
      <c r="A28" s="216"/>
      <c r="B28" s="13"/>
      <c r="C28" s="16"/>
      <c r="D28" s="217" t="s">
        <v>0</v>
      </c>
      <c r="E28" s="217"/>
      <c r="F28" s="21"/>
      <c r="G28" s="15">
        <f>IF(AND(D2=1,D6=0),IF(D2=1,B26,B30),IF(D2=0,B30,$A$4))</f>
        <v>116</v>
      </c>
      <c r="H28" s="11" t="str">
        <f>IF(AND(D26=1,D30=0),IF(D26=1,C26,C30),IF(D26=0,C30,$A$4))</f>
        <v>STANISŁAWSKA  JULITA</v>
      </c>
      <c r="I28" s="12" t="s">
        <v>22</v>
      </c>
      <c r="L28" s="13"/>
      <c r="M28" s="14"/>
      <c r="N28" s="14"/>
      <c r="O28" s="220"/>
      <c r="P28" s="220"/>
      <c r="Q28" s="239" t="s">
        <v>1</v>
      </c>
      <c r="R28" s="239"/>
      <c r="S28" s="239"/>
      <c r="T28" s="220"/>
      <c r="U28" s="220"/>
      <c r="V28" s="220"/>
      <c r="W28" s="220"/>
      <c r="X28" s="13"/>
      <c r="Y28" s="14"/>
    </row>
    <row r="29" spans="1:28" s="60" customFormat="1" ht="27.95" customHeight="1">
      <c r="A29" s="216"/>
      <c r="B29" s="13"/>
      <c r="C29" s="16"/>
      <c r="D29" s="14"/>
      <c r="E29" s="218"/>
      <c r="F29" s="218"/>
      <c r="G29" s="13"/>
      <c r="H29" s="11" t="str">
        <f>IF(AND(D26=1,D30=0),IF(D26=1,C27,C31),IF(D26=0,C31,$A$4))</f>
        <v>KLUB SPORTÓW I SZTUK WALK W TURKU</v>
      </c>
      <c r="I29" s="14"/>
      <c r="L29" s="13"/>
      <c r="M29" s="14"/>
      <c r="N29" s="14"/>
      <c r="O29" s="220"/>
      <c r="P29" s="220"/>
      <c r="Q29" s="24"/>
      <c r="R29" s="18" t="s">
        <v>9</v>
      </c>
      <c r="S29" s="40">
        <v>49</v>
      </c>
      <c r="T29" s="220"/>
      <c r="U29" s="220"/>
      <c r="V29" s="220"/>
      <c r="W29" s="220"/>
      <c r="X29" s="13"/>
      <c r="Y29" s="14"/>
    </row>
    <row r="30" spans="1:28" s="60" customFormat="1" ht="27.95" customHeight="1">
      <c r="A30" s="59"/>
      <c r="B30" s="10"/>
      <c r="C30" s="11" t="str">
        <f>VLOOKUP(B30,LISTA!$A$1:$G$249,2,0)</f>
        <v>-</v>
      </c>
      <c r="D30" s="12">
        <v>0</v>
      </c>
      <c r="G30" s="13"/>
      <c r="I30" s="14"/>
      <c r="L30" s="13"/>
      <c r="M30" s="14"/>
      <c r="N30" s="14"/>
      <c r="Q30" s="25">
        <f>IF(AND(N8=0,N24=1),IF(N8=0,L8,L24),IF(N8=1,L24,$A$4))</f>
        <v>0</v>
      </c>
      <c r="R30" s="11">
        <f>IF(AND(N8=0,N24=1),IF(N8=0,M8,M24),IF(N8=1,M24,$A$4))</f>
        <v>0</v>
      </c>
      <c r="S30" s="26"/>
      <c r="T30" s="220"/>
      <c r="U30" s="220"/>
      <c r="V30" s="220"/>
      <c r="W30" s="220"/>
      <c r="X30" s="13"/>
      <c r="Y30" s="14"/>
    </row>
    <row r="31" spans="1:28" s="60" customFormat="1" ht="27.95" customHeight="1">
      <c r="A31" s="47"/>
      <c r="B31" s="13"/>
      <c r="C31" s="11" t="str">
        <f>VLOOKUP(B30,LISTA!$A$1:$G$249,3,0)</f>
        <v>-</v>
      </c>
      <c r="D31" s="14"/>
      <c r="G31" s="13"/>
      <c r="I31" s="14"/>
      <c r="L31" s="13"/>
      <c r="M31" s="47"/>
      <c r="N31" s="14"/>
      <c r="Q31" s="24"/>
      <c r="R31" s="11">
        <f>IF(AND(N8=0,N24=1),IF(N8=0,M9,M25),IF(N8=1,M25,$A$4))</f>
        <v>0</v>
      </c>
      <c r="S31" s="27"/>
      <c r="T31" s="220"/>
      <c r="U31" s="220"/>
      <c r="V31" s="220"/>
      <c r="W31" s="220"/>
      <c r="X31" s="28"/>
      <c r="Y31" s="29"/>
    </row>
    <row r="32" spans="1:28" s="60" customFormat="1" ht="27.95" customHeight="1">
      <c r="A32" s="46"/>
      <c r="B32" s="13"/>
      <c r="C32" s="16"/>
      <c r="D32" s="14"/>
      <c r="G32" s="13"/>
      <c r="I32" s="14"/>
      <c r="L32" s="13"/>
      <c r="M32" s="46"/>
      <c r="N32" s="14"/>
      <c r="Q32" s="24"/>
      <c r="R32" s="47"/>
      <c r="S32" s="27"/>
      <c r="T32" s="38" t="s">
        <v>9</v>
      </c>
      <c r="U32" s="38"/>
      <c r="V32" s="38"/>
      <c r="W32" s="39">
        <v>57</v>
      </c>
      <c r="X32" s="30">
        <f>IF(AND(S16=1,S48=0),IF(S16=1,Q16,Q48),IF(S16=0,Q48,$A$4))</f>
        <v>0</v>
      </c>
      <c r="Y32" s="31">
        <f>IF(AND(S16=1,S48=0),IF(S16=1,R16,R48),IF(S16=0,R48,$A$4))</f>
        <v>0</v>
      </c>
      <c r="Z32" s="237"/>
      <c r="AA32" s="238"/>
      <c r="AB32" s="238"/>
    </row>
    <row r="33" spans="1:28" s="60" customFormat="1" ht="27.95" customHeight="1">
      <c r="A33" s="46"/>
      <c r="B33" s="13"/>
      <c r="C33" s="16"/>
      <c r="D33" s="14"/>
      <c r="G33" s="13"/>
      <c r="I33" s="14"/>
      <c r="L33" s="13"/>
      <c r="M33" s="46"/>
      <c r="N33" s="14"/>
      <c r="Q33" s="24"/>
      <c r="R33" s="14"/>
      <c r="S33" s="27"/>
      <c r="T33" s="218"/>
      <c r="U33" s="218"/>
      <c r="V33" s="218"/>
      <c r="W33" s="218"/>
      <c r="X33" s="32"/>
      <c r="Y33" s="31">
        <f>IF(AND(S16=1,S48=0),IF(S16=1,R17,R49),IF(S16=0,R49,$A$4))</f>
        <v>0</v>
      </c>
      <c r="Z33" s="237"/>
      <c r="AA33" s="238"/>
      <c r="AB33" s="238"/>
    </row>
    <row r="34" spans="1:28" s="60" customFormat="1" ht="27.95" customHeight="1">
      <c r="A34" s="59"/>
      <c r="B34" s="10">
        <v>80</v>
      </c>
      <c r="C34" s="11" t="str">
        <f>VLOOKUP(B34,LISTA!$A$1:$G$249,2,0)</f>
        <v>JANKOWSKA ALEKSANDRA</v>
      </c>
      <c r="D34" s="12">
        <v>1</v>
      </c>
      <c r="G34" s="13"/>
      <c r="I34" s="14"/>
      <c r="L34" s="13"/>
      <c r="M34" s="14"/>
      <c r="N34" s="14"/>
      <c r="Q34" s="25">
        <f>IF(AND(N40=0,N56=1),IF(N40=0,L40,L56),IF(N40=1,L56,$A$4))</f>
        <v>0</v>
      </c>
      <c r="R34" s="11">
        <f>IF(AND(N40=0,N56=1),IF(N40=0,M40,M56),IF(N40=1,M56,$A$4))</f>
        <v>0</v>
      </c>
      <c r="S34" s="26"/>
      <c r="T34" s="218"/>
      <c r="U34" s="218"/>
      <c r="V34" s="218"/>
      <c r="W34" s="218"/>
      <c r="X34" s="33"/>
      <c r="Y34" s="34"/>
    </row>
    <row r="35" spans="1:28" s="60" customFormat="1" ht="27.95" customHeight="1">
      <c r="A35" s="47"/>
      <c r="B35" s="13"/>
      <c r="C35" s="11" t="str">
        <f>VLOOKUP(B34,LISTA!$A$1:$G$249,3,0)</f>
        <v xml:space="preserve"> POLKOWICKI KLUB KYOKUSHIN-KAN KARATE-DO</v>
      </c>
      <c r="D35" s="14"/>
      <c r="E35" s="220"/>
      <c r="F35" s="220"/>
      <c r="G35" s="13"/>
      <c r="I35" s="14"/>
      <c r="L35" s="13"/>
      <c r="M35" s="14"/>
      <c r="N35" s="14"/>
      <c r="O35" s="218"/>
      <c r="P35" s="218"/>
      <c r="Q35" s="24"/>
      <c r="R35" s="11">
        <f>IF(AND(N40=0,N56=1),IF(N40=0,M41,M57),IF(N40=1,M57,$A$4))</f>
        <v>0</v>
      </c>
      <c r="S35" s="27"/>
      <c r="T35" s="218"/>
      <c r="U35" s="218"/>
      <c r="V35" s="218"/>
      <c r="W35" s="218"/>
      <c r="X35" s="13"/>
      <c r="Y35" s="14"/>
    </row>
    <row r="36" spans="1:28" s="60" customFormat="1" ht="27.95" customHeight="1">
      <c r="A36" s="216"/>
      <c r="B36" s="13"/>
      <c r="C36" s="16"/>
      <c r="D36" s="217" t="s">
        <v>0</v>
      </c>
      <c r="E36" s="217"/>
      <c r="F36" s="21"/>
      <c r="G36" s="15">
        <f>IF(AND(D2=1,D6=0),IF(D2=1,B34,B38),IF(D2=0,B38,$A$4))</f>
        <v>80</v>
      </c>
      <c r="H36" s="11" t="str">
        <f>IF(AND(D34=1,D38=0),IF(D34=1,C34,C38),IF(D34=0,C38,$A$4))</f>
        <v>JANKOWSKA ALEKSANDRA</v>
      </c>
      <c r="I36" s="12">
        <v>1</v>
      </c>
      <c r="L36" s="13"/>
      <c r="M36" s="14"/>
      <c r="N36" s="14"/>
      <c r="O36" s="218"/>
      <c r="P36" s="218"/>
      <c r="Q36" s="35"/>
      <c r="R36" s="36"/>
      <c r="S36" s="37"/>
      <c r="T36" s="218"/>
      <c r="U36" s="218"/>
      <c r="V36" s="218"/>
      <c r="W36" s="218"/>
      <c r="X36" s="13"/>
      <c r="Y36" s="14"/>
    </row>
    <row r="37" spans="1:28" s="60" customFormat="1" ht="27.95" customHeight="1">
      <c r="A37" s="216"/>
      <c r="B37" s="13"/>
      <c r="C37" s="16"/>
      <c r="D37" s="14"/>
      <c r="E37" s="218"/>
      <c r="F37" s="218"/>
      <c r="G37" s="13"/>
      <c r="H37" s="11" t="str">
        <f>IF(AND(D34=1,D38=0),IF(D34=1,C35,C39),IF(D34=0,C39,$A$4))</f>
        <v xml:space="preserve"> POLKOWICKI KLUB KYOKUSHIN-KAN KARATE-DO</v>
      </c>
      <c r="I37" s="14"/>
      <c r="J37" s="220"/>
      <c r="K37" s="220"/>
      <c r="L37" s="13"/>
      <c r="M37" s="14"/>
      <c r="N37" s="14"/>
      <c r="O37" s="218"/>
      <c r="P37" s="218"/>
      <c r="Q37" s="13"/>
      <c r="R37" s="14"/>
      <c r="S37" s="14"/>
      <c r="T37" s="218"/>
      <c r="U37" s="218"/>
      <c r="V37" s="218"/>
      <c r="W37" s="218"/>
      <c r="X37" s="13"/>
      <c r="Y37" s="14"/>
    </row>
    <row r="38" spans="1:28" s="60" customFormat="1" ht="27.95" customHeight="1">
      <c r="A38" s="59"/>
      <c r="B38" s="10"/>
      <c r="C38" s="11" t="str">
        <f>VLOOKUP(B38,LISTA!$A$1:$G$249,2,0)</f>
        <v>-</v>
      </c>
      <c r="D38" s="12">
        <v>0</v>
      </c>
      <c r="G38" s="13"/>
      <c r="I38" s="14"/>
      <c r="J38" s="220"/>
      <c r="K38" s="220"/>
      <c r="L38" s="13"/>
      <c r="M38" s="14"/>
      <c r="N38" s="14"/>
      <c r="O38" s="218"/>
      <c r="P38" s="218"/>
      <c r="Q38" s="13"/>
      <c r="R38" s="14"/>
      <c r="S38" s="14"/>
      <c r="T38" s="218"/>
      <c r="U38" s="218"/>
      <c r="V38" s="218"/>
      <c r="W38" s="218"/>
      <c r="X38" s="13"/>
      <c r="Y38" s="14"/>
    </row>
    <row r="39" spans="1:28" s="60" customFormat="1" ht="27.95" customHeight="1">
      <c r="A39" s="47"/>
      <c r="B39" s="13"/>
      <c r="C39" s="11" t="str">
        <f>VLOOKUP(B38,LISTA!$A$1:$G$249,3,0)</f>
        <v>-</v>
      </c>
      <c r="D39" s="14"/>
      <c r="G39" s="13"/>
      <c r="H39" s="47"/>
      <c r="I39" s="14"/>
      <c r="J39" s="220"/>
      <c r="K39" s="220"/>
      <c r="L39" s="13"/>
      <c r="M39" s="14"/>
      <c r="N39" s="14"/>
      <c r="O39" s="218"/>
      <c r="P39" s="218"/>
      <c r="Q39" s="13"/>
      <c r="R39" s="14"/>
      <c r="S39" s="14"/>
      <c r="T39" s="218"/>
      <c r="U39" s="218"/>
      <c r="V39" s="218"/>
      <c r="W39" s="218"/>
      <c r="X39" s="13"/>
      <c r="Y39" s="14"/>
    </row>
    <row r="40" spans="1:28" s="60" customFormat="1" ht="27.95" customHeight="1">
      <c r="A40" s="46"/>
      <c r="B40" s="13"/>
      <c r="C40" s="16"/>
      <c r="D40" s="14"/>
      <c r="G40" s="13"/>
      <c r="H40" s="46"/>
      <c r="I40" s="217" t="s">
        <v>0</v>
      </c>
      <c r="J40" s="217"/>
      <c r="K40" s="21"/>
      <c r="L40" s="15">
        <f>IF(AND(I20=1,I28=0),IF(I20=1,G36,G44),IF(I20=0,G44,$A$4))</f>
        <v>0</v>
      </c>
      <c r="M40" s="11" t="str">
        <f>IF(AND(I36=1,I44=0),IF(I36=1,H36,H44),IF(I36=0,H44,$A$4))</f>
        <v>JANKOWSKA ALEKSANDRA</v>
      </c>
      <c r="N40" s="12" t="s">
        <v>22</v>
      </c>
      <c r="Q40" s="13"/>
      <c r="R40" s="14"/>
      <c r="S40" s="14"/>
      <c r="T40" s="218"/>
      <c r="U40" s="218"/>
      <c r="V40" s="218"/>
      <c r="W40" s="218"/>
      <c r="X40" s="13"/>
      <c r="Y40" s="14"/>
    </row>
    <row r="41" spans="1:28" s="60" customFormat="1" ht="27.95" customHeight="1">
      <c r="A41" s="46"/>
      <c r="B41" s="13"/>
      <c r="C41" s="16"/>
      <c r="D41" s="14"/>
      <c r="G41" s="13"/>
      <c r="H41" s="46"/>
      <c r="I41" s="14"/>
      <c r="J41" s="218"/>
      <c r="K41" s="218"/>
      <c r="L41" s="13"/>
      <c r="M41" s="11" t="str">
        <f>IF(AND(I36=1,I44=0),IF(I36=1,H37,H45),IF(I36=0,H45,$A$4))</f>
        <v xml:space="preserve"> POLKOWICKI KLUB KYOKUSHIN-KAN KARATE-DO</v>
      </c>
      <c r="N41" s="14"/>
      <c r="O41" s="220"/>
      <c r="P41" s="220"/>
      <c r="Q41" s="13"/>
      <c r="R41" s="14"/>
      <c r="S41" s="14"/>
      <c r="T41" s="218"/>
      <c r="U41" s="218"/>
      <c r="V41" s="218"/>
      <c r="W41" s="218"/>
      <c r="X41" s="13"/>
      <c r="Y41" s="14"/>
    </row>
    <row r="42" spans="1:28" s="60" customFormat="1" ht="27.95" customHeight="1">
      <c r="A42" s="59"/>
      <c r="B42" s="10"/>
      <c r="C42" s="11" t="str">
        <f>VLOOKUP(B42,LISTA!$A$1:$G$249,2,0)</f>
        <v>-</v>
      </c>
      <c r="D42" s="12" t="s">
        <v>22</v>
      </c>
      <c r="G42" s="13"/>
      <c r="I42" s="14"/>
      <c r="J42" s="218"/>
      <c r="K42" s="218"/>
      <c r="L42" s="13"/>
      <c r="M42" s="14"/>
      <c r="N42" s="14"/>
      <c r="O42" s="220"/>
      <c r="P42" s="220"/>
      <c r="Q42" s="13"/>
      <c r="R42" s="14"/>
      <c r="S42" s="14"/>
      <c r="T42" s="218"/>
      <c r="U42" s="218"/>
      <c r="V42" s="218"/>
      <c r="W42" s="218"/>
      <c r="X42" s="13"/>
      <c r="Y42" s="14"/>
    </row>
    <row r="43" spans="1:28" s="60" customFormat="1" ht="27.95" customHeight="1">
      <c r="A43" s="47"/>
      <c r="B43" s="13"/>
      <c r="C43" s="11" t="str">
        <f>VLOOKUP(B42,LISTA!$A$1:$G$249,3,0)</f>
        <v>-</v>
      </c>
      <c r="D43" s="14"/>
      <c r="E43" s="220"/>
      <c r="F43" s="220"/>
      <c r="G43" s="13"/>
      <c r="I43" s="14"/>
      <c r="J43" s="218"/>
      <c r="K43" s="218"/>
      <c r="L43" s="13"/>
      <c r="M43" s="14"/>
      <c r="N43" s="14"/>
      <c r="O43" s="220"/>
      <c r="P43" s="220"/>
      <c r="Q43" s="13"/>
      <c r="R43" s="14"/>
      <c r="S43" s="14"/>
      <c r="T43" s="218"/>
      <c r="U43" s="218"/>
      <c r="V43" s="218"/>
      <c r="W43" s="218"/>
      <c r="X43" s="13"/>
      <c r="Y43" s="14"/>
    </row>
    <row r="44" spans="1:28" s="60" customFormat="1" ht="27.95" customHeight="1">
      <c r="A44" s="216"/>
      <c r="B44" s="13"/>
      <c r="C44" s="16"/>
      <c r="D44" s="217" t="s">
        <v>0</v>
      </c>
      <c r="E44" s="217"/>
      <c r="F44" s="21"/>
      <c r="G44" s="15">
        <f>IF(AND(D2=1,D6=0),IF(D2=1,B42,B46),IF(D2=0,B46,$A$4))</f>
        <v>0</v>
      </c>
      <c r="H44" s="11">
        <f>IF(AND(D42=1,D46=0),IF(D42=1,C42,C46),IF(D42=0,C46,$A$4))</f>
        <v>0</v>
      </c>
      <c r="I44" s="12">
        <v>0</v>
      </c>
      <c r="L44" s="13"/>
      <c r="M44" s="14"/>
      <c r="N44" s="14"/>
      <c r="O44" s="220"/>
      <c r="P44" s="220"/>
      <c r="Q44" s="13"/>
      <c r="R44" s="14"/>
      <c r="S44" s="14"/>
      <c r="T44" s="218"/>
      <c r="U44" s="218"/>
      <c r="V44" s="218"/>
      <c r="W44" s="218"/>
      <c r="X44" s="13"/>
      <c r="Y44" s="14"/>
    </row>
    <row r="45" spans="1:28" s="60" customFormat="1" ht="27.95" customHeight="1">
      <c r="A45" s="216"/>
      <c r="B45" s="13"/>
      <c r="C45" s="16"/>
      <c r="D45" s="14"/>
      <c r="E45" s="218"/>
      <c r="F45" s="218"/>
      <c r="G45" s="13"/>
      <c r="H45" s="11">
        <f>IF(AND(D42=1,D46=0),IF(D42=1,C43,C47),IF(D42=0,C47,$A$4))</f>
        <v>0</v>
      </c>
      <c r="I45" s="14"/>
      <c r="L45" s="13"/>
      <c r="M45" s="14"/>
      <c r="N45" s="14"/>
      <c r="O45" s="220"/>
      <c r="P45" s="220"/>
      <c r="Q45" s="13"/>
      <c r="R45" s="14"/>
      <c r="S45" s="14"/>
      <c r="T45" s="218"/>
      <c r="U45" s="218"/>
      <c r="V45" s="218"/>
      <c r="W45" s="218"/>
      <c r="X45" s="13"/>
      <c r="Y45" s="14"/>
    </row>
    <row r="46" spans="1:28" s="60" customFormat="1" ht="27.95" customHeight="1">
      <c r="A46" s="59"/>
      <c r="B46" s="10"/>
      <c r="C46" s="11" t="str">
        <f>VLOOKUP(B46,LISTA!$A$1:$G$249,2,0)</f>
        <v>-</v>
      </c>
      <c r="D46" s="12" t="s">
        <v>22</v>
      </c>
      <c r="G46" s="13"/>
      <c r="I46" s="14"/>
      <c r="L46" s="13"/>
      <c r="M46" s="14"/>
      <c r="N46" s="14"/>
      <c r="O46" s="220"/>
      <c r="P46" s="220"/>
      <c r="Q46" s="13"/>
      <c r="R46" s="14"/>
      <c r="S46" s="14"/>
      <c r="T46" s="218"/>
      <c r="U46" s="218"/>
      <c r="V46" s="218"/>
      <c r="W46" s="218"/>
      <c r="X46" s="13"/>
      <c r="Y46" s="14"/>
    </row>
    <row r="47" spans="1:28" s="60" customFormat="1" ht="27.95" customHeight="1">
      <c r="A47" s="47"/>
      <c r="B47" s="13"/>
      <c r="C47" s="11" t="str">
        <f>VLOOKUP(B46,LISTA!$A$1:$G$249,3,0)</f>
        <v>-</v>
      </c>
      <c r="D47" s="14"/>
      <c r="G47" s="13"/>
      <c r="I47" s="14"/>
      <c r="L47" s="13"/>
      <c r="N47" s="14"/>
      <c r="O47" s="220"/>
      <c r="P47" s="220"/>
      <c r="Q47" s="13"/>
      <c r="R47" s="14"/>
      <c r="S47" s="14"/>
      <c r="T47" s="218"/>
      <c r="U47" s="218"/>
      <c r="V47" s="218"/>
      <c r="W47" s="218"/>
      <c r="X47" s="13"/>
      <c r="Y47" s="14"/>
    </row>
    <row r="48" spans="1:28" s="60" customFormat="1" ht="27.95" customHeight="1">
      <c r="A48" s="46"/>
      <c r="B48" s="13"/>
      <c r="C48" s="16"/>
      <c r="D48" s="14"/>
      <c r="G48" s="13"/>
      <c r="I48" s="14"/>
      <c r="L48" s="13"/>
      <c r="N48" s="217" t="s">
        <v>0</v>
      </c>
      <c r="O48" s="217"/>
      <c r="P48" s="21">
        <v>36</v>
      </c>
      <c r="Q48" s="15">
        <f>IF(AND(N40=1,N56=0),IF(N40=1,L40,L56),IF(N40=0,L56,$A$4))</f>
        <v>0</v>
      </c>
      <c r="R48" s="11">
        <f>IF(AND(N40=1,N56=0),IF(N40=1,M40,M56),IF(N40=0,M56,$A$4))</f>
        <v>0</v>
      </c>
      <c r="S48" s="12"/>
      <c r="X48" s="221"/>
      <c r="Y48" s="221"/>
      <c r="Z48" s="221"/>
    </row>
    <row r="49" spans="1:27" s="60" customFormat="1" ht="27.95" customHeight="1">
      <c r="A49" s="46"/>
      <c r="B49" s="13"/>
      <c r="C49" s="16"/>
      <c r="D49" s="14"/>
      <c r="G49" s="13"/>
      <c r="I49" s="14"/>
      <c r="L49" s="13"/>
      <c r="N49" s="14"/>
      <c r="O49" s="218"/>
      <c r="P49" s="218"/>
      <c r="Q49" s="13"/>
      <c r="R49" s="11">
        <f>IF(AND(N40=1,N56=0),IF(N40=1,M41,M57),IF(N40=0,M57,$A$4))</f>
        <v>0</v>
      </c>
      <c r="S49" s="14"/>
      <c r="W49" s="17"/>
      <c r="X49" s="19"/>
      <c r="Y49" s="22"/>
      <c r="Z49" s="22" t="s">
        <v>10</v>
      </c>
      <c r="AA49" s="14"/>
    </row>
    <row r="50" spans="1:27" s="60" customFormat="1" ht="27.95" customHeight="1">
      <c r="A50" s="59"/>
      <c r="B50" s="10">
        <v>88</v>
      </c>
      <c r="C50" s="11" t="str">
        <f>VLOOKUP(B50,LISTA!$A$1:$G$249,2,0)</f>
        <v>KORYCKA OLIWIA</v>
      </c>
      <c r="D50" s="12">
        <v>1</v>
      </c>
      <c r="G50" s="13"/>
      <c r="I50" s="14"/>
      <c r="L50" s="13"/>
      <c r="M50" s="14"/>
      <c r="N50" s="14"/>
      <c r="O50" s="218"/>
      <c r="P50" s="218"/>
      <c r="Q50" s="13"/>
      <c r="R50" s="14"/>
      <c r="S50" s="14"/>
      <c r="W50" s="219" t="s">
        <v>2</v>
      </c>
      <c r="X50" s="17">
        <f>X32</f>
        <v>0</v>
      </c>
      <c r="Y50" s="17">
        <f>Y32</f>
        <v>0</v>
      </c>
      <c r="Z50" s="17">
        <v>4</v>
      </c>
      <c r="AA50" s="14"/>
    </row>
    <row r="51" spans="1:27" s="60" customFormat="1" ht="27.95" customHeight="1">
      <c r="A51" s="47"/>
      <c r="B51" s="13"/>
      <c r="C51" s="11" t="str">
        <f>VLOOKUP(B50,LISTA!$A$1:$G$249,3,0)</f>
        <v>RAION RADOM</v>
      </c>
      <c r="D51" s="14"/>
      <c r="E51" s="220"/>
      <c r="F51" s="220"/>
      <c r="G51" s="13"/>
      <c r="I51" s="14"/>
      <c r="L51" s="13"/>
      <c r="M51" s="14"/>
      <c r="N51" s="14"/>
      <c r="O51" s="218"/>
      <c r="P51" s="218"/>
      <c r="Q51" s="13"/>
      <c r="R51" s="14"/>
      <c r="S51" s="14"/>
      <c r="W51" s="219"/>
      <c r="X51" s="17"/>
      <c r="Y51" s="17">
        <f>Y33</f>
        <v>0</v>
      </c>
      <c r="Z51" s="17"/>
      <c r="AA51" s="14"/>
    </row>
    <row r="52" spans="1:27" s="60" customFormat="1" ht="27.95" customHeight="1">
      <c r="A52" s="216"/>
      <c r="B52" s="13"/>
      <c r="C52" s="16"/>
      <c r="D52" s="217" t="s">
        <v>0</v>
      </c>
      <c r="E52" s="217"/>
      <c r="F52" s="21"/>
      <c r="G52" s="15">
        <f>IF(AND(D2=1,D6=0),IF(D2=1,B50,B54),IF(D2=0,B54,$A$4))</f>
        <v>88</v>
      </c>
      <c r="H52" s="11" t="str">
        <f>IF(AND(D50=1,D54=0),IF(D50=1,C50,C54),IF(D50=0,C54,$A$4))</f>
        <v>KORYCKA OLIWIA</v>
      </c>
      <c r="I52" s="12" t="s">
        <v>22</v>
      </c>
      <c r="L52" s="13"/>
      <c r="M52" s="14"/>
      <c r="N52" s="14"/>
      <c r="O52" s="218"/>
      <c r="P52" s="218"/>
      <c r="Q52" s="13"/>
      <c r="R52" s="14"/>
      <c r="S52" s="14"/>
      <c r="W52" s="219" t="s">
        <v>3</v>
      </c>
      <c r="X52" s="20">
        <f>IF(S16=0,Q16,Q48)</f>
        <v>0</v>
      </c>
      <c r="Y52" s="20">
        <f>IF(S16=0,R16,R48)</f>
        <v>0</v>
      </c>
      <c r="Z52" s="17">
        <v>3</v>
      </c>
      <c r="AA52" s="14"/>
    </row>
    <row r="53" spans="1:27" s="60" customFormat="1" ht="27.95" customHeight="1">
      <c r="A53" s="216"/>
      <c r="B53" s="13"/>
      <c r="C53" s="16"/>
      <c r="D53" s="14"/>
      <c r="E53" s="218"/>
      <c r="F53" s="218"/>
      <c r="G53" s="13"/>
      <c r="H53" s="11" t="str">
        <f>IF(AND(D50=1,D54=0),IF(D50=1,C51,C55),IF(D50=0,C55,$A$4))</f>
        <v>RAION RADOM</v>
      </c>
      <c r="I53" s="14"/>
      <c r="J53" s="220"/>
      <c r="K53" s="220"/>
      <c r="L53" s="13"/>
      <c r="M53" s="14"/>
      <c r="N53" s="14"/>
      <c r="O53" s="218"/>
      <c r="P53" s="218"/>
      <c r="Q53" s="13"/>
      <c r="R53" s="14"/>
      <c r="S53" s="14"/>
      <c r="W53" s="219"/>
      <c r="X53" s="17"/>
      <c r="Y53" s="20">
        <f>IF(S16=0,R17,R49)</f>
        <v>0</v>
      </c>
      <c r="Z53" s="17"/>
      <c r="AA53" s="14"/>
    </row>
    <row r="54" spans="1:27" s="60" customFormat="1" ht="27.95" customHeight="1">
      <c r="A54" s="59"/>
      <c r="B54" s="10"/>
      <c r="C54" s="11" t="str">
        <f>VLOOKUP(B54,LISTA!$A$1:$G$249,2,0)</f>
        <v>-</v>
      </c>
      <c r="D54" s="12">
        <v>0</v>
      </c>
      <c r="G54" s="13"/>
      <c r="I54" s="14"/>
      <c r="J54" s="220"/>
      <c r="K54" s="220"/>
      <c r="L54" s="13"/>
      <c r="M54" s="14"/>
      <c r="N54" s="14"/>
      <c r="O54" s="218"/>
      <c r="P54" s="218"/>
      <c r="Q54" s="13"/>
      <c r="R54" s="14"/>
      <c r="S54" s="14"/>
      <c r="W54" s="219" t="s">
        <v>4</v>
      </c>
      <c r="X54" s="20">
        <f>IF(S30=1,Q30,Q34)</f>
        <v>0</v>
      </c>
      <c r="Y54" s="20">
        <f>IF(S30=1,R30,R34)</f>
        <v>0</v>
      </c>
      <c r="Z54" s="17">
        <v>2</v>
      </c>
      <c r="AA54" s="14"/>
    </row>
    <row r="55" spans="1:27" s="60" customFormat="1" ht="27.95" customHeight="1">
      <c r="A55" s="47"/>
      <c r="B55" s="13"/>
      <c r="C55" s="11" t="str">
        <f>VLOOKUP(B54,LISTA!$A$1:$G$249,3,0)</f>
        <v>-</v>
      </c>
      <c r="D55" s="14"/>
      <c r="G55" s="13"/>
      <c r="H55" s="47"/>
      <c r="I55" s="14"/>
      <c r="J55" s="220"/>
      <c r="K55" s="220"/>
      <c r="L55" s="13"/>
      <c r="M55" s="14"/>
      <c r="N55" s="14"/>
      <c r="O55" s="218"/>
      <c r="P55" s="218"/>
      <c r="Q55" s="13"/>
      <c r="R55" s="14"/>
      <c r="S55" s="14"/>
      <c r="W55" s="219"/>
      <c r="X55" s="17"/>
      <c r="Y55" s="20">
        <f>IF(S30=1,R31,R35)</f>
        <v>0</v>
      </c>
      <c r="Z55" s="17"/>
      <c r="AA55" s="14"/>
    </row>
    <row r="56" spans="1:27" s="60" customFormat="1" ht="27.95" customHeight="1">
      <c r="A56" s="46"/>
      <c r="B56" s="13"/>
      <c r="C56" s="16"/>
      <c r="D56" s="14"/>
      <c r="G56" s="13"/>
      <c r="H56" s="46"/>
      <c r="I56" s="217" t="s">
        <v>0</v>
      </c>
      <c r="J56" s="217"/>
      <c r="K56" s="21">
        <v>16</v>
      </c>
      <c r="L56" s="15">
        <f>IF(AND(I20=1,I28=0),IF(I20=1,G52,G60),IF(I20=0,G60,$A$4))</f>
        <v>0</v>
      </c>
      <c r="M56" s="11">
        <f>IF(AND(I52=1,I60=0),IF(I52=1,H52,H60),IF(I52=0,H60,$A$4))</f>
        <v>0</v>
      </c>
      <c r="N56" s="12" t="s">
        <v>22</v>
      </c>
      <c r="Q56" s="13"/>
      <c r="R56" s="14"/>
      <c r="S56" s="14"/>
      <c r="W56" s="219" t="s">
        <v>5</v>
      </c>
      <c r="X56" s="20">
        <f>IF(S30=0,Q30,Q34)</f>
        <v>0</v>
      </c>
      <c r="Y56" s="20">
        <f>IF(S30=0,R30,R34)</f>
        <v>0</v>
      </c>
      <c r="Z56" s="17">
        <v>1</v>
      </c>
      <c r="AA56" s="14"/>
    </row>
    <row r="57" spans="1:27" s="60" customFormat="1" ht="27.95" customHeight="1">
      <c r="A57" s="46"/>
      <c r="B57" s="13"/>
      <c r="C57" s="16"/>
      <c r="D57" s="14"/>
      <c r="G57" s="13"/>
      <c r="H57" s="46"/>
      <c r="I57" s="14"/>
      <c r="J57" s="218"/>
      <c r="K57" s="218"/>
      <c r="L57" s="13"/>
      <c r="M57" s="11">
        <f>IF(AND(I52=1,I60=0),IF(I52=1,H53,H61),IF(I52=0,H61,$A$4))</f>
        <v>0</v>
      </c>
      <c r="N57" s="14"/>
      <c r="Q57" s="13"/>
      <c r="R57" s="14"/>
      <c r="S57" s="14"/>
      <c r="W57" s="219"/>
      <c r="X57" s="17"/>
      <c r="Y57" s="20">
        <f>IF(S30=0,R31,R35)</f>
        <v>0</v>
      </c>
      <c r="Z57" s="23"/>
    </row>
    <row r="58" spans="1:27" s="60" customFormat="1" ht="27.95" customHeight="1">
      <c r="A58" s="59"/>
      <c r="B58" s="10"/>
      <c r="C58" s="11" t="str">
        <f>VLOOKUP(B58,LISTA!$A$1:$G$249,2,0)</f>
        <v>-</v>
      </c>
      <c r="D58" s="12">
        <v>0</v>
      </c>
      <c r="G58" s="13"/>
      <c r="I58" s="14"/>
      <c r="J58" s="218"/>
      <c r="K58" s="218"/>
      <c r="L58" s="13"/>
      <c r="M58" s="14"/>
      <c r="N58" s="14"/>
      <c r="Q58" s="13"/>
      <c r="R58" s="14"/>
      <c r="S58" s="14"/>
      <c r="X58" s="13"/>
      <c r="Y58" s="14"/>
    </row>
    <row r="59" spans="1:27" s="60" customFormat="1" ht="27.95" customHeight="1">
      <c r="A59" s="47"/>
      <c r="B59" s="13"/>
      <c r="C59" s="11" t="str">
        <f>VLOOKUP(B58,LISTA!$A$1:$G$249,3,0)</f>
        <v>-</v>
      </c>
      <c r="D59" s="14"/>
      <c r="E59" s="220"/>
      <c r="F59" s="220"/>
      <c r="G59" s="13"/>
      <c r="I59" s="14"/>
      <c r="J59" s="218"/>
      <c r="K59" s="218"/>
      <c r="L59" s="13"/>
      <c r="M59" s="14"/>
      <c r="N59" s="14"/>
      <c r="Q59" s="13"/>
      <c r="R59" s="14"/>
      <c r="S59" s="14"/>
      <c r="X59" s="13"/>
      <c r="Y59" s="14"/>
    </row>
    <row r="60" spans="1:27" s="60" customFormat="1" ht="27.95" customHeight="1">
      <c r="A60" s="216"/>
      <c r="B60" s="13"/>
      <c r="C60" s="16"/>
      <c r="D60" s="217" t="s">
        <v>0</v>
      </c>
      <c r="E60" s="217"/>
      <c r="F60" s="21"/>
      <c r="G60" s="15">
        <v>96</v>
      </c>
      <c r="H60" s="11" t="str">
        <f>IF(AND(D58=1,D62=0),IF(D58=1,C58,C62),IF(D58=0,C62,$A$4))</f>
        <v>SEWERYN JULIA</v>
      </c>
      <c r="I60" s="12" t="s">
        <v>22</v>
      </c>
      <c r="L60" s="13"/>
      <c r="M60" s="14"/>
      <c r="N60" s="14"/>
      <c r="Q60" s="13"/>
      <c r="R60" s="14"/>
      <c r="S60" s="14"/>
      <c r="X60" s="13"/>
      <c r="Y60" s="14"/>
    </row>
    <row r="61" spans="1:27" s="60" customFormat="1" ht="27.95" customHeight="1">
      <c r="A61" s="216"/>
      <c r="B61" s="13"/>
      <c r="C61" s="16"/>
      <c r="D61" s="14"/>
      <c r="E61" s="218"/>
      <c r="F61" s="218"/>
      <c r="G61" s="13"/>
      <c r="H61" s="11" t="str">
        <f>IF(AND(D58=1,D62=0),IF(D58=1,C59,C63),IF(D58=0,C63,$A$4))</f>
        <v>STARACHOWICK KLUB KARATE KYOKUSHIN</v>
      </c>
      <c r="I61" s="14"/>
      <c r="L61" s="13"/>
      <c r="M61" s="14"/>
      <c r="N61" s="14"/>
      <c r="Q61" s="13"/>
      <c r="R61" s="14"/>
      <c r="S61" s="14"/>
      <c r="X61" s="13"/>
      <c r="Y61" s="14"/>
    </row>
    <row r="62" spans="1:27" s="60" customFormat="1" ht="27.95" customHeight="1">
      <c r="A62" s="59"/>
      <c r="B62" s="10">
        <v>96</v>
      </c>
      <c r="C62" s="11" t="str">
        <f>VLOOKUP(B62,LISTA!$A$1:$G$249,2,0)</f>
        <v>SEWERYN JULIA</v>
      </c>
      <c r="D62" s="12">
        <v>1</v>
      </c>
      <c r="G62" s="13"/>
      <c r="I62" s="14"/>
      <c r="L62" s="13"/>
      <c r="M62" s="14"/>
      <c r="N62" s="14"/>
      <c r="Q62" s="13"/>
      <c r="R62" s="14"/>
      <c r="S62" s="14"/>
      <c r="X62" s="13"/>
      <c r="Y62" s="14"/>
    </row>
    <row r="63" spans="1:27" s="60" customFormat="1" ht="27.95" customHeight="1">
      <c r="A63" s="47"/>
      <c r="B63" s="14"/>
      <c r="C63" s="11" t="str">
        <f>VLOOKUP(B62,LISTA!$A$1:$G$249,3,0)</f>
        <v>STARACHOWICK KLUB KARATE KYOKUSHIN</v>
      </c>
      <c r="D63" s="14"/>
      <c r="G63" s="13"/>
      <c r="I63" s="14"/>
      <c r="L63" s="13"/>
      <c r="M63" s="14"/>
      <c r="N63" s="14"/>
      <c r="Q63" s="13"/>
      <c r="R63" s="14"/>
      <c r="S63" s="14"/>
      <c r="X63" s="13"/>
      <c r="Y63" s="14"/>
    </row>
    <row r="64" spans="1:27" s="60" customFormat="1" ht="27.95" customHeight="1">
      <c r="A64" s="46"/>
      <c r="B64" s="14"/>
      <c r="C64" s="16"/>
      <c r="D64" s="14"/>
      <c r="G64" s="13"/>
      <c r="I64" s="14"/>
      <c r="L64" s="13"/>
      <c r="M64" s="14"/>
      <c r="N64" s="14"/>
      <c r="Q64" s="13"/>
      <c r="R64" s="14"/>
      <c r="S64" s="14"/>
      <c r="X64" s="13"/>
      <c r="Y64" s="14"/>
    </row>
    <row r="65" spans="1:26" ht="30">
      <c r="A65" s="4"/>
      <c r="B65" s="8"/>
      <c r="C65" s="9"/>
      <c r="D65" s="8"/>
      <c r="E65" s="6"/>
      <c r="F65" s="6"/>
      <c r="G65" s="7"/>
      <c r="H65" s="6"/>
      <c r="I65" s="8"/>
      <c r="J65" s="6"/>
      <c r="K65" s="6"/>
      <c r="L65" s="7"/>
      <c r="M65" s="8"/>
      <c r="N65" s="8"/>
      <c r="O65" s="6"/>
      <c r="P65" s="6"/>
      <c r="Q65" s="7"/>
      <c r="R65" s="8"/>
      <c r="S65" s="8"/>
      <c r="T65" s="6"/>
      <c r="U65" s="6"/>
      <c r="V65" s="6"/>
      <c r="W65" s="6"/>
      <c r="X65" s="7"/>
      <c r="Y65" s="8"/>
      <c r="Z65" s="6"/>
    </row>
  </sheetData>
  <sheetProtection formatCells="0" selectLockedCells="1" selectUnlockedCells="1"/>
  <mergeCells count="69">
    <mergeCell ref="A60:A61"/>
    <mergeCell ref="D60:E60"/>
    <mergeCell ref="E61:F61"/>
    <mergeCell ref="R3:R4"/>
    <mergeCell ref="S3:W4"/>
    <mergeCell ref="W52:W53"/>
    <mergeCell ref="E53:F53"/>
    <mergeCell ref="J53:K55"/>
    <mergeCell ref="W54:W55"/>
    <mergeCell ref="I56:J56"/>
    <mergeCell ref="W56:W57"/>
    <mergeCell ref="J57:K59"/>
    <mergeCell ref="E59:F59"/>
    <mergeCell ref="A44:A45"/>
    <mergeCell ref="D44:E44"/>
    <mergeCell ref="E45:F45"/>
    <mergeCell ref="N48:O48"/>
    <mergeCell ref="X48:Z48"/>
    <mergeCell ref="O49:P55"/>
    <mergeCell ref="W50:W51"/>
    <mergeCell ref="E51:F51"/>
    <mergeCell ref="A52:A53"/>
    <mergeCell ref="D52:E52"/>
    <mergeCell ref="E37:F37"/>
    <mergeCell ref="J37:K39"/>
    <mergeCell ref="I40:J40"/>
    <mergeCell ref="J41:K43"/>
    <mergeCell ref="Z32:AB33"/>
    <mergeCell ref="T33:W47"/>
    <mergeCell ref="E35:F35"/>
    <mergeCell ref="O35:P39"/>
    <mergeCell ref="A36:A37"/>
    <mergeCell ref="D36:E36"/>
    <mergeCell ref="O41:P47"/>
    <mergeCell ref="E43:F43"/>
    <mergeCell ref="T17:W31"/>
    <mergeCell ref="E19:F19"/>
    <mergeCell ref="A20:A21"/>
    <mergeCell ref="D20:E20"/>
    <mergeCell ref="E21:F21"/>
    <mergeCell ref="J21:K23"/>
    <mergeCell ref="I24:J24"/>
    <mergeCell ref="J25:K27"/>
    <mergeCell ref="O25:P29"/>
    <mergeCell ref="E27:F27"/>
    <mergeCell ref="O17:P23"/>
    <mergeCell ref="A28:A29"/>
    <mergeCell ref="D28:E28"/>
    <mergeCell ref="Q28:S28"/>
    <mergeCell ref="E29:F29"/>
    <mergeCell ref="E11:F11"/>
    <mergeCell ref="A12:A13"/>
    <mergeCell ref="D12:E12"/>
    <mergeCell ref="E13:F13"/>
    <mergeCell ref="N16:O16"/>
    <mergeCell ref="I8:J8"/>
    <mergeCell ref="R8:U8"/>
    <mergeCell ref="V8:W8"/>
    <mergeCell ref="J9:K11"/>
    <mergeCell ref="O9:P15"/>
    <mergeCell ref="R10:W11"/>
    <mergeCell ref="B1:H1"/>
    <mergeCell ref="I1:Y1"/>
    <mergeCell ref="E3:F3"/>
    <mergeCell ref="D4:E4"/>
    <mergeCell ref="E5:F5"/>
    <mergeCell ref="J5:K7"/>
    <mergeCell ref="R6:U6"/>
    <mergeCell ref="V6:W6"/>
  </mergeCells>
  <dataValidations count="2">
    <dataValidation type="list" allowBlank="1" sqref="B2">
      <formula1>#REF!</formula1>
    </dataValidation>
    <dataValidation type="list" allowBlank="1" sqref="B34 B30 B26 B22 B18 B14 B10 B6 B62 B58 B54 B50 B46 B42 B38">
      <formula1>#REF!</formula1>
    </dataValidation>
  </dataValidations>
  <printOptions horizontalCentered="1" verticalCentered="1"/>
  <pageMargins left="0.25" right="0.25" top="0.75" bottom="0.75" header="0.3" footer="0.3"/>
  <pageSetup paperSize="180" scale="37" pageOrder="overThenDown" orientation="landscape" horizontalDpi="4294967293" verticalDpi="4294967293"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66"/>
    <pageSetUpPr fitToPage="1"/>
  </sheetPr>
  <dimension ref="A1:AMJ65"/>
  <sheetViews>
    <sheetView topLeftCell="I1" zoomScale="50" zoomScaleNormal="50" workbookViewId="0">
      <selection activeCell="Z36" sqref="Z36"/>
    </sheetView>
  </sheetViews>
  <sheetFormatPr defaultRowHeight="26.25"/>
  <cols>
    <col min="1" max="1" width="2.625" style="45" customWidth="1"/>
    <col min="2" max="2" width="9.25" style="3" customWidth="1"/>
    <col min="3" max="3" width="55.625" style="5" customWidth="1"/>
    <col min="4" max="4" width="6.625" style="3" customWidth="1"/>
    <col min="5" max="5" width="13.875" style="1" customWidth="1"/>
    <col min="6" max="6" width="10.75" style="1" customWidth="1"/>
    <col min="7" max="7" width="9.25" style="2" customWidth="1"/>
    <col min="8" max="8" width="56.375" style="1" customWidth="1"/>
    <col min="9" max="9" width="6.625" style="3" customWidth="1"/>
    <col min="10" max="10" width="13.875" style="1" customWidth="1"/>
    <col min="11" max="11" width="10.75" style="1" customWidth="1"/>
    <col min="12" max="12" width="9.25" style="2" customWidth="1"/>
    <col min="13" max="13" width="55.25" style="3" customWidth="1"/>
    <col min="14" max="14" width="6.625" style="3" customWidth="1"/>
    <col min="15" max="15" width="14" style="1" customWidth="1"/>
    <col min="16" max="16" width="10.75" style="1" customWidth="1"/>
    <col min="17" max="17" width="9.25" style="2" customWidth="1"/>
    <col min="18" max="18" width="56" style="3" customWidth="1"/>
    <col min="19" max="19" width="10.25" style="3" customWidth="1"/>
    <col min="20" max="20" width="10.75" style="1" customWidth="1"/>
    <col min="21" max="21" width="7.25" style="1" customWidth="1"/>
    <col min="22" max="22" width="3.75" style="1" customWidth="1"/>
    <col min="23" max="23" width="20.625" style="1" customWidth="1"/>
    <col min="24" max="24" width="15" style="2" customWidth="1"/>
    <col min="25" max="25" width="56.625" style="3" customWidth="1"/>
    <col min="26" max="26" width="23.625" style="1" customWidth="1"/>
    <col min="27" max="1024" width="10.75" style="1" customWidth="1"/>
    <col min="1025" max="1025" width="9" style="48" customWidth="1"/>
    <col min="1026" max="16384" width="9" style="48"/>
  </cols>
  <sheetData>
    <row r="1" spans="1:25" s="41" customFormat="1" ht="45" customHeight="1">
      <c r="A1" s="56"/>
      <c r="B1" s="229" t="s">
        <v>257</v>
      </c>
      <c r="C1" s="229"/>
      <c r="D1" s="229"/>
      <c r="E1" s="229"/>
      <c r="F1" s="229"/>
      <c r="G1" s="229"/>
      <c r="H1" s="229"/>
      <c r="I1" s="230" t="str">
        <f ca="1">MID(CELL("nazwa_pliku",A1),FIND("]",CELL("nazwa_pliku",A1),1)+1,100)</f>
        <v>ROCZNIK 2003-2004 -60KG DZ</v>
      </c>
      <c r="J1" s="230"/>
      <c r="K1" s="230"/>
      <c r="L1" s="230"/>
      <c r="M1" s="230"/>
      <c r="N1" s="230"/>
      <c r="O1" s="230"/>
      <c r="P1" s="230"/>
      <c r="Q1" s="230"/>
      <c r="R1" s="230"/>
      <c r="S1" s="230"/>
      <c r="T1" s="230"/>
      <c r="U1" s="230"/>
      <c r="V1" s="230"/>
      <c r="W1" s="230"/>
      <c r="X1" s="230"/>
      <c r="Y1" s="230"/>
    </row>
    <row r="2" spans="1:25" s="60" customFormat="1" ht="27.95" customHeight="1">
      <c r="A2" s="59"/>
      <c r="B2" s="10">
        <v>55</v>
      </c>
      <c r="C2" s="11" t="str">
        <f>VLOOKUP(B2,LISTA!A1:G249,2,0)</f>
        <v>KÜHN JULIA</v>
      </c>
      <c r="D2" s="12">
        <v>1</v>
      </c>
      <c r="G2" s="13"/>
      <c r="I2" s="14"/>
      <c r="L2" s="13"/>
      <c r="M2" s="14"/>
      <c r="N2" s="14"/>
      <c r="Q2" s="13"/>
      <c r="R2" s="14"/>
      <c r="S2" s="14"/>
      <c r="X2" s="13"/>
      <c r="Y2" s="14"/>
    </row>
    <row r="3" spans="1:25" s="60" customFormat="1" ht="27.95" customHeight="1">
      <c r="A3" s="47"/>
      <c r="B3" s="13"/>
      <c r="C3" s="53" t="str">
        <f>VLOOKUP(B2,LISTA!$A$1:$G$249,3,0)</f>
        <v>KOSiR KOBIERZYCE</v>
      </c>
      <c r="D3" s="14"/>
      <c r="E3" s="220"/>
      <c r="F3" s="220"/>
      <c r="G3" s="13"/>
      <c r="I3" s="14"/>
      <c r="L3" s="13"/>
      <c r="M3" s="14"/>
      <c r="N3" s="14"/>
      <c r="Q3" s="13"/>
      <c r="R3" s="277" t="s">
        <v>260</v>
      </c>
      <c r="S3" s="279" t="s">
        <v>278</v>
      </c>
      <c r="T3" s="279"/>
      <c r="U3" s="279"/>
      <c r="V3" s="279"/>
      <c r="W3" s="280"/>
      <c r="X3" s="13"/>
      <c r="Y3" s="14"/>
    </row>
    <row r="4" spans="1:25" s="60" customFormat="1" ht="27.95" customHeight="1">
      <c r="A4" s="46"/>
      <c r="B4" s="13"/>
      <c r="C4" s="16"/>
      <c r="D4" s="217" t="s">
        <v>0</v>
      </c>
      <c r="E4" s="217"/>
      <c r="F4" s="21"/>
      <c r="G4" s="15">
        <f>IF(AND(D2=1,D6=0),IF(D2=1,B2,B6),IF(D2=0,B6,$A$4))</f>
        <v>55</v>
      </c>
      <c r="H4" s="11" t="str">
        <f>IF(AND(D2=1,D6=0),IF(D2=1,C2,C6),IF(D2=0,C6,$A$4))</f>
        <v>KÜHN JULIA</v>
      </c>
      <c r="I4" s="12">
        <v>1</v>
      </c>
      <c r="L4" s="13"/>
      <c r="M4" s="14"/>
      <c r="N4" s="14"/>
      <c r="Q4" s="13"/>
      <c r="R4" s="278"/>
      <c r="S4" s="281"/>
      <c r="T4" s="281"/>
      <c r="U4" s="281"/>
      <c r="V4" s="281"/>
      <c r="W4" s="282"/>
      <c r="X4" s="13"/>
      <c r="Y4" s="14"/>
    </row>
    <row r="5" spans="1:25" s="60" customFormat="1" ht="27.95" customHeight="1">
      <c r="A5" s="46"/>
      <c r="B5" s="13"/>
      <c r="C5" s="16"/>
      <c r="D5" s="14"/>
      <c r="E5" s="218"/>
      <c r="F5" s="218"/>
      <c r="G5" s="13"/>
      <c r="H5" s="11" t="str">
        <f>IF(AND(D2=1,D6=0),IF(D2=1,C3,C7),IF(D2=0,C7,$A$4))</f>
        <v>KOSiR KOBIERZYCE</v>
      </c>
      <c r="I5" s="14"/>
      <c r="J5" s="220"/>
      <c r="K5" s="220"/>
      <c r="L5" s="13"/>
      <c r="M5" s="14"/>
      <c r="N5" s="14"/>
      <c r="Q5" s="13"/>
      <c r="R5" s="71"/>
      <c r="S5" s="72"/>
      <c r="T5" s="72"/>
      <c r="U5" s="73"/>
      <c r="V5" s="74"/>
      <c r="W5" s="75"/>
      <c r="X5" s="13"/>
      <c r="Y5" s="14"/>
    </row>
    <row r="6" spans="1:25" s="60" customFormat="1" ht="27.95" customHeight="1">
      <c r="A6" s="59"/>
      <c r="B6" s="10">
        <v>0</v>
      </c>
      <c r="C6" s="11" t="str">
        <f>VLOOKUP(B6,LISTA!$A$1:$G$249,2,0)</f>
        <v>-</v>
      </c>
      <c r="D6" s="12">
        <v>0</v>
      </c>
      <c r="G6" s="13"/>
      <c r="I6" s="14"/>
      <c r="J6" s="220"/>
      <c r="K6" s="220"/>
      <c r="L6" s="13"/>
      <c r="M6" s="14"/>
      <c r="N6" s="14"/>
      <c r="Q6" s="13"/>
      <c r="R6" s="267" t="s">
        <v>27</v>
      </c>
      <c r="S6" s="268"/>
      <c r="T6" s="268"/>
      <c r="U6" s="268"/>
      <c r="V6" s="269" t="s">
        <v>255</v>
      </c>
      <c r="W6" s="270"/>
      <c r="X6" s="13"/>
      <c r="Y6" s="14"/>
    </row>
    <row r="7" spans="1:25" s="60" customFormat="1" ht="27.95" customHeight="1">
      <c r="A7" s="47"/>
      <c r="B7" s="13"/>
      <c r="C7" s="53" t="str">
        <f>VLOOKUP(B6,LISTA!$A$1:$G$249,3,0)</f>
        <v>-</v>
      </c>
      <c r="D7" s="14"/>
      <c r="G7" s="13"/>
      <c r="H7" s="47"/>
      <c r="I7" s="14"/>
      <c r="J7" s="220"/>
      <c r="K7" s="220"/>
      <c r="L7" s="13"/>
      <c r="M7" s="14"/>
      <c r="N7" s="14"/>
      <c r="Q7" s="13"/>
      <c r="R7" s="61"/>
      <c r="S7" s="62"/>
      <c r="T7" s="62"/>
      <c r="U7" s="66"/>
      <c r="V7" s="64"/>
      <c r="W7" s="65"/>
      <c r="X7" s="13"/>
      <c r="Y7" s="14"/>
    </row>
    <row r="8" spans="1:25" s="60" customFormat="1" ht="27.95" customHeight="1">
      <c r="A8" s="46"/>
      <c r="B8" s="13"/>
      <c r="C8" s="16"/>
      <c r="D8" s="14"/>
      <c r="G8" s="13"/>
      <c r="H8" s="46"/>
      <c r="I8" s="217" t="s">
        <v>0</v>
      </c>
      <c r="J8" s="217"/>
      <c r="K8" s="21"/>
      <c r="L8" s="15">
        <f>IF(AND(I4=1,I12=0),IF(I4=1,G4,G12),IF(I4=0,G12,$A$4))</f>
        <v>55</v>
      </c>
      <c r="M8" s="11" t="str">
        <f>IF(AND(I4=1,I12=0),IF(I4=1,H4,H12),IF(I4=0,H12,$A$4))</f>
        <v>KÜHN JULIA</v>
      </c>
      <c r="N8" s="12" t="s">
        <v>22</v>
      </c>
      <c r="Q8" s="13"/>
      <c r="R8" s="267" t="s">
        <v>24</v>
      </c>
      <c r="S8" s="268"/>
      <c r="T8" s="268"/>
      <c r="U8" s="268"/>
      <c r="V8" s="269" t="s">
        <v>253</v>
      </c>
      <c r="W8" s="270"/>
      <c r="X8" s="13"/>
      <c r="Y8" s="14"/>
    </row>
    <row r="9" spans="1:25" s="60" customFormat="1" ht="27.95" customHeight="1">
      <c r="A9" s="46"/>
      <c r="B9" s="13"/>
      <c r="C9" s="16"/>
      <c r="D9" s="14"/>
      <c r="G9" s="13"/>
      <c r="H9" s="46"/>
      <c r="I9" s="14"/>
      <c r="J9" s="218"/>
      <c r="K9" s="218"/>
      <c r="L9" s="13"/>
      <c r="M9" s="11" t="str">
        <f>IF(AND(I4=1,I12=0),IF(I4=1,H5,H13),IF(I4=0,H13,$A$4))</f>
        <v>KOSiR KOBIERZYCE</v>
      </c>
      <c r="N9" s="14"/>
      <c r="O9" s="220"/>
      <c r="P9" s="220"/>
      <c r="Q9" s="13"/>
      <c r="R9" s="61"/>
      <c r="S9" s="62"/>
      <c r="T9" s="62"/>
      <c r="U9" s="66"/>
      <c r="V9" s="64"/>
      <c r="W9" s="65"/>
      <c r="X9" s="13"/>
      <c r="Y9" s="14"/>
    </row>
    <row r="10" spans="1:25" s="60" customFormat="1" ht="27.95" customHeight="1">
      <c r="A10" s="59"/>
      <c r="B10" s="10">
        <v>0</v>
      </c>
      <c r="C10" s="11" t="str">
        <f>VLOOKUP(B10,LISTA!$A$1:$G$249,2,0)</f>
        <v>-</v>
      </c>
      <c r="D10" s="12" t="s">
        <v>22</v>
      </c>
      <c r="G10" s="13"/>
      <c r="I10" s="14"/>
      <c r="J10" s="218"/>
      <c r="K10" s="218"/>
      <c r="L10" s="13"/>
      <c r="M10" s="14"/>
      <c r="N10" s="14"/>
      <c r="O10" s="220"/>
      <c r="P10" s="220"/>
      <c r="Q10" s="13"/>
      <c r="R10" s="271" t="s">
        <v>259</v>
      </c>
      <c r="S10" s="272"/>
      <c r="T10" s="272"/>
      <c r="U10" s="272"/>
      <c r="V10" s="272"/>
      <c r="W10" s="273"/>
      <c r="X10" s="13"/>
      <c r="Y10" s="14"/>
    </row>
    <row r="11" spans="1:25" s="60" customFormat="1" ht="27.95" customHeight="1">
      <c r="A11" s="47"/>
      <c r="B11" s="13"/>
      <c r="C11" s="53" t="str">
        <f>VLOOKUP(B10,LISTA!$A$1:$G$249,3,0)</f>
        <v>-</v>
      </c>
      <c r="D11" s="14"/>
      <c r="E11" s="220"/>
      <c r="F11" s="220"/>
      <c r="G11" s="13"/>
      <c r="I11" s="14"/>
      <c r="J11" s="218"/>
      <c r="K11" s="218"/>
      <c r="L11" s="13"/>
      <c r="M11" s="14"/>
      <c r="N11" s="14"/>
      <c r="O11" s="220"/>
      <c r="P11" s="220"/>
      <c r="Q11" s="13"/>
      <c r="R11" s="274"/>
      <c r="S11" s="275"/>
      <c r="T11" s="275"/>
      <c r="U11" s="275"/>
      <c r="V11" s="275"/>
      <c r="W11" s="276"/>
      <c r="X11" s="13"/>
      <c r="Y11" s="14"/>
    </row>
    <row r="12" spans="1:25" s="60" customFormat="1" ht="27.95" customHeight="1">
      <c r="A12" s="216"/>
      <c r="B12" s="13"/>
      <c r="C12" s="16"/>
      <c r="D12" s="217" t="s">
        <v>0</v>
      </c>
      <c r="E12" s="217"/>
      <c r="F12" s="21"/>
      <c r="G12" s="15">
        <f>IF(AND(D2=1,D6=0),IF(D2=1,B10,B14),IF(D2=0,B14,$A$4))</f>
        <v>0</v>
      </c>
      <c r="H12" s="11">
        <f>IF(AND(D10=1,D14=0),IF(D10=1,C10,C14),IF(D10=0,C14,$A$4))</f>
        <v>0</v>
      </c>
      <c r="I12" s="12">
        <v>0</v>
      </c>
      <c r="L12" s="13"/>
      <c r="M12" s="14"/>
      <c r="N12" s="14"/>
      <c r="O12" s="220"/>
      <c r="P12" s="220"/>
      <c r="Q12" s="13"/>
      <c r="R12" s="14"/>
      <c r="S12" s="14"/>
      <c r="X12" s="13"/>
      <c r="Y12" s="14"/>
    </row>
    <row r="13" spans="1:25" s="60" customFormat="1" ht="27.95" customHeight="1">
      <c r="A13" s="216"/>
      <c r="B13" s="13"/>
      <c r="C13" s="16"/>
      <c r="D13" s="14"/>
      <c r="E13" s="218"/>
      <c r="F13" s="218"/>
      <c r="G13" s="13"/>
      <c r="H13" s="11">
        <f>IF(AND(D10=1,D14=0),IF(D10=1,C11,C15),IF(D10=0,C15,$A$4))</f>
        <v>0</v>
      </c>
      <c r="I13" s="14"/>
      <c r="L13" s="13"/>
      <c r="M13" s="14"/>
      <c r="N13" s="14"/>
      <c r="O13" s="220"/>
      <c r="P13" s="220"/>
      <c r="Q13" s="13"/>
      <c r="R13" s="14"/>
      <c r="S13" s="14"/>
      <c r="X13" s="13"/>
      <c r="Y13" s="14"/>
    </row>
    <row r="14" spans="1:25" s="60" customFormat="1" ht="27.95" customHeight="1">
      <c r="A14" s="59"/>
      <c r="B14" s="10">
        <v>0</v>
      </c>
      <c r="C14" s="11" t="str">
        <f>VLOOKUP(B14,LISTA!$A$1:$G$249,2,0)</f>
        <v>-</v>
      </c>
      <c r="D14" s="12" t="s">
        <v>22</v>
      </c>
      <c r="G14" s="13"/>
      <c r="I14" s="14"/>
      <c r="L14" s="13"/>
      <c r="M14" s="14"/>
      <c r="N14" s="14"/>
      <c r="O14" s="220"/>
      <c r="P14" s="220"/>
      <c r="Q14" s="13"/>
      <c r="R14" s="14"/>
      <c r="S14" s="14"/>
      <c r="X14" s="13"/>
      <c r="Y14" s="14"/>
    </row>
    <row r="15" spans="1:25" s="60" customFormat="1" ht="27.95" customHeight="1">
      <c r="A15" s="47"/>
      <c r="B15" s="13"/>
      <c r="C15" s="53" t="str">
        <f>VLOOKUP(B14,LISTA!$A$1:$G$249,3,0)</f>
        <v>-</v>
      </c>
      <c r="D15" s="14"/>
      <c r="G15" s="13"/>
      <c r="I15" s="14"/>
      <c r="L15" s="13"/>
      <c r="M15" s="47"/>
      <c r="N15" s="14"/>
      <c r="O15" s="220"/>
      <c r="P15" s="220"/>
      <c r="Q15" s="13"/>
      <c r="R15" s="14"/>
      <c r="S15" s="14"/>
      <c r="X15" s="13"/>
      <c r="Y15" s="14"/>
    </row>
    <row r="16" spans="1:25" s="60" customFormat="1" ht="27.95" customHeight="1">
      <c r="A16" s="46"/>
      <c r="B16" s="13"/>
      <c r="C16" s="16"/>
      <c r="D16" s="14"/>
      <c r="G16" s="13"/>
      <c r="I16" s="14"/>
      <c r="L16" s="13"/>
      <c r="M16" s="46"/>
      <c r="N16" s="217" t="s">
        <v>0</v>
      </c>
      <c r="O16" s="217"/>
      <c r="P16" s="21">
        <v>33</v>
      </c>
      <c r="Q16" s="15">
        <f>IF(AND(N8=1,N24=0),IF(N8=1,L8,L24),IF(N8=0,L24,$A$4))</f>
        <v>0</v>
      </c>
      <c r="R16" s="11">
        <f>IF(AND(N8=1,N24=0),IF(N8=1,M8,M24),IF(N8=0,M24,$A$4))</f>
        <v>0</v>
      </c>
      <c r="S16" s="12"/>
      <c r="X16" s="13"/>
      <c r="Y16" s="14"/>
    </row>
    <row r="17" spans="1:28" s="60" customFormat="1" ht="27.95" customHeight="1">
      <c r="A17" s="46"/>
      <c r="B17" s="13"/>
      <c r="C17" s="16"/>
      <c r="D17" s="14"/>
      <c r="G17" s="13"/>
      <c r="I17" s="14"/>
      <c r="L17" s="13"/>
      <c r="M17" s="46"/>
      <c r="N17" s="14"/>
      <c r="O17" s="218"/>
      <c r="P17" s="218"/>
      <c r="Q17" s="13"/>
      <c r="R17" s="11">
        <f>IF(AND(N8=1,N24=0),IF(N8=1,M9,M25),IF(N8=0,M25,$A$4))</f>
        <v>0</v>
      </c>
      <c r="S17" s="14"/>
      <c r="T17" s="220"/>
      <c r="U17" s="220"/>
      <c r="V17" s="220"/>
      <c r="W17" s="220"/>
      <c r="X17" s="13"/>
      <c r="Y17" s="14"/>
    </row>
    <row r="18" spans="1:28" s="60" customFormat="1" ht="27.95" customHeight="1">
      <c r="A18" s="59"/>
      <c r="B18" s="10">
        <v>177</v>
      </c>
      <c r="C18" s="11" t="str">
        <f>VLOOKUP(B18,LISTA!$A$1:$G$249,2,0)</f>
        <v>NAWROT MARTYNA</v>
      </c>
      <c r="D18" s="12">
        <v>1</v>
      </c>
      <c r="G18" s="13"/>
      <c r="I18" s="14"/>
      <c r="L18" s="13"/>
      <c r="M18" s="14"/>
      <c r="N18" s="14"/>
      <c r="O18" s="218"/>
      <c r="P18" s="218"/>
      <c r="Q18" s="13"/>
      <c r="R18" s="14"/>
      <c r="S18" s="14"/>
      <c r="T18" s="220"/>
      <c r="U18" s="220"/>
      <c r="V18" s="220"/>
      <c r="W18" s="220"/>
      <c r="X18" s="13"/>
      <c r="Y18" s="14"/>
    </row>
    <row r="19" spans="1:28" s="60" customFormat="1" ht="27.95" customHeight="1">
      <c r="A19" s="47"/>
      <c r="B19" s="13"/>
      <c r="C19" s="53" t="str">
        <f>VLOOKUP(B18,LISTA!$A$1:$G$249,3,0)</f>
        <v>KOŚCIERSKI KLUB KYOKUSHIN KARATE</v>
      </c>
      <c r="D19" s="14"/>
      <c r="E19" s="220"/>
      <c r="F19" s="220"/>
      <c r="G19" s="13"/>
      <c r="I19" s="14"/>
      <c r="L19" s="13"/>
      <c r="M19" s="14"/>
      <c r="N19" s="14"/>
      <c r="O19" s="218"/>
      <c r="P19" s="218"/>
      <c r="Q19" s="13"/>
      <c r="R19" s="14"/>
      <c r="S19" s="14"/>
      <c r="T19" s="220"/>
      <c r="U19" s="220"/>
      <c r="V19" s="220"/>
      <c r="W19" s="220"/>
      <c r="X19" s="13"/>
      <c r="Y19" s="14"/>
    </row>
    <row r="20" spans="1:28" s="60" customFormat="1" ht="27.95" customHeight="1">
      <c r="A20" s="216"/>
      <c r="B20" s="13"/>
      <c r="C20" s="16"/>
      <c r="D20" s="217" t="s">
        <v>0</v>
      </c>
      <c r="E20" s="217"/>
      <c r="F20" s="21"/>
      <c r="G20" s="15">
        <f>IF(AND(D2=1,D6=0),IF(D2=1,B18,B22),IF(D2=0,B22,$A$4))</f>
        <v>177</v>
      </c>
      <c r="H20" s="11" t="str">
        <f>IF(AND(D18=1,D22=0),IF(D18=1,C18,C22),IF(D18=0,C22,$A$4))</f>
        <v>NAWROT MARTYNA</v>
      </c>
      <c r="I20" s="12" t="s">
        <v>22</v>
      </c>
      <c r="L20" s="13"/>
      <c r="M20" s="14"/>
      <c r="N20" s="14"/>
      <c r="O20" s="218"/>
      <c r="P20" s="218"/>
      <c r="Q20" s="13"/>
      <c r="R20" s="14"/>
      <c r="S20" s="14"/>
      <c r="T20" s="220"/>
      <c r="U20" s="220"/>
      <c r="V20" s="220"/>
      <c r="W20" s="220"/>
      <c r="X20" s="13"/>
      <c r="Y20" s="14"/>
    </row>
    <row r="21" spans="1:28" s="60" customFormat="1" ht="27.95" customHeight="1">
      <c r="A21" s="216"/>
      <c r="B21" s="13"/>
      <c r="C21" s="16"/>
      <c r="D21" s="14"/>
      <c r="E21" s="218"/>
      <c r="F21" s="218"/>
      <c r="G21" s="13"/>
      <c r="H21" s="11" t="str">
        <f>IF(AND(D18=1,D22=0),IF(D18=1,C19,C23),IF(D18=0,C23,$A$4))</f>
        <v>KOŚCIERSKI KLUB KYOKUSHIN KARATE</v>
      </c>
      <c r="I21" s="14"/>
      <c r="J21" s="220"/>
      <c r="K21" s="220"/>
      <c r="L21" s="13"/>
      <c r="M21" s="14"/>
      <c r="N21" s="14"/>
      <c r="O21" s="218"/>
      <c r="P21" s="218"/>
      <c r="Q21" s="13"/>
      <c r="R21" s="14"/>
      <c r="S21" s="14"/>
      <c r="T21" s="220"/>
      <c r="U21" s="220"/>
      <c r="V21" s="220"/>
      <c r="W21" s="220"/>
      <c r="X21" s="13"/>
      <c r="Y21" s="14"/>
    </row>
    <row r="22" spans="1:28" s="60" customFormat="1" ht="27.95" customHeight="1">
      <c r="A22" s="59"/>
      <c r="B22" s="10">
        <v>0</v>
      </c>
      <c r="C22" s="11" t="str">
        <f>VLOOKUP(B22,LISTA!$A$1:$G$249,2,0)</f>
        <v>-</v>
      </c>
      <c r="D22" s="12">
        <v>0</v>
      </c>
      <c r="G22" s="13"/>
      <c r="I22" s="14"/>
      <c r="J22" s="220"/>
      <c r="K22" s="220"/>
      <c r="L22" s="13"/>
      <c r="M22" s="14"/>
      <c r="N22" s="14"/>
      <c r="O22" s="218"/>
      <c r="P22" s="218"/>
      <c r="Q22" s="13"/>
      <c r="R22" s="14"/>
      <c r="S22" s="14"/>
      <c r="T22" s="220"/>
      <c r="U22" s="220"/>
      <c r="V22" s="220"/>
      <c r="W22" s="220"/>
      <c r="X22" s="13"/>
      <c r="Y22" s="14"/>
    </row>
    <row r="23" spans="1:28" s="60" customFormat="1" ht="27.95" customHeight="1">
      <c r="A23" s="47"/>
      <c r="B23" s="13"/>
      <c r="C23" s="53" t="str">
        <f>VLOOKUP(B22,LISTA!$A$1:$G$249,3,0)</f>
        <v>-</v>
      </c>
      <c r="D23" s="14"/>
      <c r="G23" s="13"/>
      <c r="H23" s="47"/>
      <c r="I23" s="14"/>
      <c r="J23" s="220"/>
      <c r="K23" s="220"/>
      <c r="L23" s="13"/>
      <c r="M23" s="14"/>
      <c r="N23" s="14"/>
      <c r="O23" s="218"/>
      <c r="P23" s="218"/>
      <c r="Q23" s="13"/>
      <c r="R23" s="14"/>
      <c r="S23" s="14"/>
      <c r="T23" s="220"/>
      <c r="U23" s="220"/>
      <c r="V23" s="220"/>
      <c r="W23" s="220"/>
      <c r="X23" s="13"/>
      <c r="Y23" s="14"/>
    </row>
    <row r="24" spans="1:28" s="60" customFormat="1" ht="27.95" customHeight="1">
      <c r="A24" s="46"/>
      <c r="B24" s="13"/>
      <c r="C24" s="16"/>
      <c r="D24" s="14"/>
      <c r="G24" s="13"/>
      <c r="H24" s="46"/>
      <c r="I24" s="217" t="s">
        <v>0</v>
      </c>
      <c r="J24" s="217"/>
      <c r="K24" s="21">
        <v>12</v>
      </c>
      <c r="L24" s="15">
        <f>IF(AND(I20=1,I28=0),IF(I20=1,G20,G28),IF(I20=0,G28,$A$4))</f>
        <v>0</v>
      </c>
      <c r="M24" s="11">
        <f>IF(AND(I20=1,I28=0),IF(I20=1,H20,H28),IF(I20=0,H28,$A$4))</f>
        <v>0</v>
      </c>
      <c r="N24" s="12"/>
      <c r="Q24" s="13"/>
      <c r="R24" s="14"/>
      <c r="S24" s="14"/>
      <c r="T24" s="220"/>
      <c r="U24" s="220"/>
      <c r="V24" s="220"/>
      <c r="W24" s="220"/>
      <c r="X24" s="13"/>
      <c r="Y24" s="14"/>
    </row>
    <row r="25" spans="1:28" s="60" customFormat="1" ht="27.95" customHeight="1">
      <c r="A25" s="46"/>
      <c r="B25" s="13"/>
      <c r="C25" s="16"/>
      <c r="D25" s="14"/>
      <c r="G25" s="13"/>
      <c r="H25" s="46"/>
      <c r="I25" s="14"/>
      <c r="J25" s="218"/>
      <c r="K25" s="218"/>
      <c r="L25" s="13"/>
      <c r="M25" s="11">
        <f>IF(AND(I20=1,I28=0),IF(I20=1,H21,H29),IF(I20=0,H29,$A$4))</f>
        <v>0</v>
      </c>
      <c r="N25" s="14"/>
      <c r="O25" s="220"/>
      <c r="P25" s="220"/>
      <c r="Q25" s="13"/>
      <c r="R25" s="14"/>
      <c r="S25" s="14"/>
      <c r="T25" s="220"/>
      <c r="U25" s="220"/>
      <c r="V25" s="220"/>
      <c r="W25" s="220"/>
      <c r="X25" s="13"/>
      <c r="Y25" s="14"/>
    </row>
    <row r="26" spans="1:28" s="60" customFormat="1" ht="27.95" customHeight="1">
      <c r="A26" s="59"/>
      <c r="B26" s="10"/>
      <c r="C26" s="11" t="str">
        <f>VLOOKUP(B26,LISTA!$A$1:$G$249,2,0)</f>
        <v>-</v>
      </c>
      <c r="D26" s="12">
        <v>0</v>
      </c>
      <c r="G26" s="13"/>
      <c r="I26" s="14"/>
      <c r="J26" s="218"/>
      <c r="K26" s="218"/>
      <c r="L26" s="13"/>
      <c r="M26" s="14"/>
      <c r="N26" s="14"/>
      <c r="O26" s="220"/>
      <c r="P26" s="220"/>
      <c r="Q26" s="13"/>
      <c r="R26" s="14"/>
      <c r="S26" s="14"/>
      <c r="T26" s="220"/>
      <c r="U26" s="220"/>
      <c r="V26" s="220"/>
      <c r="W26" s="220"/>
      <c r="X26" s="13"/>
      <c r="Y26" s="14"/>
    </row>
    <row r="27" spans="1:28" s="60" customFormat="1" ht="27.95" customHeight="1">
      <c r="A27" s="47"/>
      <c r="B27" s="13"/>
      <c r="C27" s="11" t="str">
        <f>VLOOKUP(B26,LISTA!$A$1:$G$249,3,0)</f>
        <v>-</v>
      </c>
      <c r="D27" s="14"/>
      <c r="E27" s="220"/>
      <c r="F27" s="220"/>
      <c r="G27" s="13"/>
      <c r="I27" s="14"/>
      <c r="J27" s="218"/>
      <c r="K27" s="218"/>
      <c r="L27" s="13"/>
      <c r="M27" s="14"/>
      <c r="N27" s="14"/>
      <c r="O27" s="220"/>
      <c r="P27" s="220"/>
      <c r="Q27" s="13"/>
      <c r="R27" s="14"/>
      <c r="S27" s="14"/>
      <c r="T27" s="220"/>
      <c r="U27" s="220"/>
      <c r="V27" s="220"/>
      <c r="W27" s="220"/>
      <c r="X27" s="13"/>
      <c r="Y27" s="14"/>
    </row>
    <row r="28" spans="1:28" s="60" customFormat="1" ht="27.95" customHeight="1">
      <c r="A28" s="216"/>
      <c r="B28" s="13"/>
      <c r="C28" s="16"/>
      <c r="D28" s="217" t="s">
        <v>0</v>
      </c>
      <c r="E28" s="217"/>
      <c r="F28" s="21"/>
      <c r="G28" s="15">
        <f>IF(AND(D2=1,D6=0),IF(D2=1,B26,B30),IF(D2=0,B30,$A$4))</f>
        <v>0</v>
      </c>
      <c r="H28" s="11" t="str">
        <f>IF(AND(D26=1,D30=0),IF(D26=1,C26,C30),IF(D26=0,C30,$A$4))</f>
        <v>DWORAK MARTYNA</v>
      </c>
      <c r="I28" s="12" t="s">
        <v>22</v>
      </c>
      <c r="L28" s="13"/>
      <c r="M28" s="14"/>
      <c r="N28" s="14"/>
      <c r="O28" s="220"/>
      <c r="P28" s="220"/>
      <c r="Q28" s="239" t="s">
        <v>1</v>
      </c>
      <c r="R28" s="239"/>
      <c r="S28" s="239"/>
      <c r="T28" s="220"/>
      <c r="U28" s="220"/>
      <c r="V28" s="220"/>
      <c r="W28" s="220"/>
      <c r="X28" s="13"/>
      <c r="Y28" s="14"/>
    </row>
    <row r="29" spans="1:28" s="60" customFormat="1" ht="27.95" customHeight="1">
      <c r="A29" s="216"/>
      <c r="B29" s="13"/>
      <c r="C29" s="16"/>
      <c r="D29" s="14"/>
      <c r="E29" s="218"/>
      <c r="F29" s="218"/>
      <c r="G29" s="13"/>
      <c r="H29" s="11" t="str">
        <f>IF(AND(D26=1,D30=0),IF(D26=1,C27,C31),IF(D26=0,C31,$A$4))</f>
        <v>RAION RADOM</v>
      </c>
      <c r="I29" s="14"/>
      <c r="L29" s="13"/>
      <c r="M29" s="14"/>
      <c r="N29" s="14"/>
      <c r="O29" s="220"/>
      <c r="P29" s="220"/>
      <c r="Q29" s="24"/>
      <c r="R29" s="18" t="s">
        <v>9</v>
      </c>
      <c r="S29" s="40">
        <v>48</v>
      </c>
      <c r="T29" s="220"/>
      <c r="U29" s="220"/>
      <c r="V29" s="220"/>
      <c r="W29" s="220"/>
      <c r="X29" s="13"/>
      <c r="Y29" s="14"/>
    </row>
    <row r="30" spans="1:28" s="60" customFormat="1" ht="27.95" customHeight="1">
      <c r="A30" s="59"/>
      <c r="B30" s="10">
        <v>87</v>
      </c>
      <c r="C30" s="11" t="str">
        <f>VLOOKUP(B30,LISTA!$A$1:$G$249,2,0)</f>
        <v>DWORAK MARTYNA</v>
      </c>
      <c r="D30" s="12">
        <v>1</v>
      </c>
      <c r="G30" s="13"/>
      <c r="I30" s="14"/>
      <c r="L30" s="13"/>
      <c r="M30" s="14"/>
      <c r="N30" s="14"/>
      <c r="Q30" s="25">
        <f>IF(AND(N8=0,N24=1),IF(N8=0,L8,L24),IF(N8=1,L24,$A$4))</f>
        <v>0</v>
      </c>
      <c r="R30" s="11">
        <f>IF(AND(N8=0,N24=1),IF(N8=0,M8,M24),IF(N8=1,M24,$A$4))</f>
        <v>0</v>
      </c>
      <c r="S30" s="26"/>
      <c r="T30" s="220"/>
      <c r="U30" s="220"/>
      <c r="V30" s="220"/>
      <c r="W30" s="220"/>
      <c r="X30" s="13"/>
      <c r="Y30" s="14"/>
    </row>
    <row r="31" spans="1:28" s="60" customFormat="1" ht="27.95" customHeight="1">
      <c r="A31" s="47"/>
      <c r="B31" s="13"/>
      <c r="C31" s="11" t="str">
        <f>VLOOKUP(B30,LISTA!$A$1:$G$249,3,0)</f>
        <v>RAION RADOM</v>
      </c>
      <c r="D31" s="14"/>
      <c r="G31" s="13"/>
      <c r="I31" s="14"/>
      <c r="L31" s="13"/>
      <c r="M31" s="47"/>
      <c r="N31" s="14"/>
      <c r="Q31" s="24"/>
      <c r="R31" s="11">
        <f>IF(AND(N8=0,N24=1),IF(N8=0,M9,M25),IF(N8=1,M25,$A$4))</f>
        <v>0</v>
      </c>
      <c r="S31" s="27"/>
      <c r="T31" s="220"/>
      <c r="U31" s="220"/>
      <c r="V31" s="220"/>
      <c r="W31" s="220"/>
      <c r="X31" s="28"/>
      <c r="Y31" s="29"/>
    </row>
    <row r="32" spans="1:28" s="60" customFormat="1" ht="27.95" customHeight="1">
      <c r="A32" s="46"/>
      <c r="B32" s="13"/>
      <c r="C32" s="16"/>
      <c r="D32" s="14"/>
      <c r="G32" s="13"/>
      <c r="I32" s="14"/>
      <c r="L32" s="13"/>
      <c r="M32" s="46"/>
      <c r="N32" s="14"/>
      <c r="Q32" s="24"/>
      <c r="R32" s="47"/>
      <c r="S32" s="27"/>
      <c r="T32" s="38" t="s">
        <v>9</v>
      </c>
      <c r="U32" s="38"/>
      <c r="V32" s="38"/>
      <c r="W32" s="39">
        <v>58</v>
      </c>
      <c r="X32" s="30">
        <f>IF(AND(S16=1,S48=0),IF(S16=1,Q16,Q48),IF(S16=0,Q48,$A$4))</f>
        <v>0</v>
      </c>
      <c r="Y32" s="31">
        <f>IF(AND(S16=1,S48=0),IF(S16=1,R16,R48),IF(S16=0,R48,$A$4))</f>
        <v>0</v>
      </c>
      <c r="Z32" s="237"/>
      <c r="AA32" s="238"/>
      <c r="AB32" s="238"/>
    </row>
    <row r="33" spans="1:28" s="60" customFormat="1" ht="27.95" customHeight="1">
      <c r="A33" s="46"/>
      <c r="B33" s="13"/>
      <c r="C33" s="16"/>
      <c r="D33" s="14"/>
      <c r="G33" s="13"/>
      <c r="I33" s="14"/>
      <c r="L33" s="13"/>
      <c r="M33" s="46"/>
      <c r="N33" s="14"/>
      <c r="Q33" s="24"/>
      <c r="R33" s="14"/>
      <c r="S33" s="27"/>
      <c r="T33" s="218"/>
      <c r="U33" s="218"/>
      <c r="V33" s="218"/>
      <c r="W33" s="218"/>
      <c r="X33" s="32"/>
      <c r="Y33" s="31">
        <f>IF(AND(S16=1,S48=0),IF(S16=1,R17,R49),IF(S16=0,R49,$A$4))</f>
        <v>0</v>
      </c>
      <c r="Z33" s="237"/>
      <c r="AA33" s="238"/>
      <c r="AB33" s="238"/>
    </row>
    <row r="34" spans="1:28" s="60" customFormat="1" ht="27.95" customHeight="1">
      <c r="A34" s="59"/>
      <c r="B34" s="10">
        <v>197</v>
      </c>
      <c r="C34" s="11" t="str">
        <f>VLOOKUP(B34,LISTA!$A$1:$G$249,2,0)</f>
        <v>FRĄTCZAK NADIA</v>
      </c>
      <c r="D34" s="12">
        <v>1</v>
      </c>
      <c r="G34" s="13"/>
      <c r="I34" s="14"/>
      <c r="L34" s="13"/>
      <c r="M34" s="14"/>
      <c r="N34" s="14"/>
      <c r="Q34" s="25">
        <f>IF(AND(N40=0,N56=1),IF(N40=0,L40,L56),IF(N40=1,L56,$A$4))</f>
        <v>0</v>
      </c>
      <c r="R34" s="11">
        <f>IF(AND(N40=0,N56=1),IF(N40=0,M40,M56),IF(N40=1,M56,$A$4))</f>
        <v>0</v>
      </c>
      <c r="S34" s="26"/>
      <c r="T34" s="218"/>
      <c r="U34" s="218"/>
      <c r="V34" s="218"/>
      <c r="W34" s="218"/>
      <c r="X34" s="33"/>
      <c r="Y34" s="34"/>
    </row>
    <row r="35" spans="1:28" s="60" customFormat="1" ht="27.95" customHeight="1">
      <c r="A35" s="47"/>
      <c r="B35" s="13"/>
      <c r="C35" s="11" t="str">
        <f>VLOOKUP(B34,LISTA!$A$1:$G$249,3,0)</f>
        <v>KLUB KARATE KYOKUSHIN W SOLCU KUJAWSKIM</v>
      </c>
      <c r="D35" s="14"/>
      <c r="E35" s="220"/>
      <c r="F35" s="220"/>
      <c r="G35" s="13"/>
      <c r="I35" s="14"/>
      <c r="L35" s="13"/>
      <c r="M35" s="14"/>
      <c r="N35" s="14"/>
      <c r="O35" s="218"/>
      <c r="P35" s="218"/>
      <c r="Q35" s="24"/>
      <c r="R35" s="11">
        <f>IF(AND(N40=0,N56=1),IF(N40=0,M41,M57),IF(N40=1,M57,$A$4))</f>
        <v>0</v>
      </c>
      <c r="S35" s="27"/>
      <c r="T35" s="218"/>
      <c r="U35" s="218"/>
      <c r="V35" s="218"/>
      <c r="W35" s="218"/>
      <c r="X35" s="13"/>
      <c r="Y35" s="14"/>
    </row>
    <row r="36" spans="1:28" s="60" customFormat="1" ht="27.95" customHeight="1">
      <c r="A36" s="216"/>
      <c r="B36" s="13"/>
      <c r="C36" s="16"/>
      <c r="D36" s="217" t="s">
        <v>0</v>
      </c>
      <c r="E36" s="217"/>
      <c r="F36" s="21"/>
      <c r="G36" s="15">
        <f>IF(AND(D2=1,D6=0),IF(D2=1,B34,B38),IF(D2=0,B38,$A$4))</f>
        <v>197</v>
      </c>
      <c r="H36" s="11" t="str">
        <f>IF(AND(D34=1,D38=0),IF(D34=1,C34,C38),IF(D34=0,C38,$A$4))</f>
        <v>FRĄTCZAK NADIA</v>
      </c>
      <c r="I36" s="12" t="s">
        <v>22</v>
      </c>
      <c r="L36" s="13"/>
      <c r="M36" s="14"/>
      <c r="N36" s="14"/>
      <c r="O36" s="218"/>
      <c r="P36" s="218"/>
      <c r="Q36" s="35"/>
      <c r="R36" s="36"/>
      <c r="S36" s="37"/>
      <c r="T36" s="218"/>
      <c r="U36" s="218"/>
      <c r="V36" s="218"/>
      <c r="W36" s="218"/>
      <c r="X36" s="13"/>
      <c r="Y36" s="14"/>
    </row>
    <row r="37" spans="1:28" s="60" customFormat="1" ht="27.95" customHeight="1">
      <c r="A37" s="216"/>
      <c r="B37" s="13"/>
      <c r="C37" s="16"/>
      <c r="D37" s="14"/>
      <c r="E37" s="218"/>
      <c r="F37" s="218"/>
      <c r="G37" s="13"/>
      <c r="H37" s="11" t="str">
        <f>IF(AND(D34=1,D38=0),IF(D34=1,C35,C39),IF(D34=0,C39,$A$4))</f>
        <v>KLUB KARATE KYOKUSHIN W SOLCU KUJAWSKIM</v>
      </c>
      <c r="I37" s="14"/>
      <c r="J37" s="220"/>
      <c r="K37" s="220"/>
      <c r="L37" s="13"/>
      <c r="M37" s="14"/>
      <c r="N37" s="14"/>
      <c r="O37" s="218"/>
      <c r="P37" s="218"/>
      <c r="Q37" s="13"/>
      <c r="R37" s="14"/>
      <c r="S37" s="14"/>
      <c r="T37" s="218"/>
      <c r="U37" s="218"/>
      <c r="V37" s="218"/>
      <c r="W37" s="218"/>
      <c r="X37" s="13"/>
      <c r="Y37" s="14"/>
    </row>
    <row r="38" spans="1:28" s="60" customFormat="1" ht="27.95" customHeight="1">
      <c r="A38" s="59"/>
      <c r="B38" s="10"/>
      <c r="C38" s="11" t="str">
        <f>VLOOKUP(B38,LISTA!$A$1:$G$249,2,0)</f>
        <v>-</v>
      </c>
      <c r="D38" s="12">
        <v>0</v>
      </c>
      <c r="G38" s="13"/>
      <c r="I38" s="14"/>
      <c r="J38" s="220"/>
      <c r="K38" s="220"/>
      <c r="L38" s="13"/>
      <c r="M38" s="14"/>
      <c r="N38" s="14"/>
      <c r="O38" s="218"/>
      <c r="P38" s="218"/>
      <c r="Q38" s="13"/>
      <c r="R38" s="14"/>
      <c r="S38" s="14"/>
      <c r="T38" s="218"/>
      <c r="U38" s="218"/>
      <c r="V38" s="218"/>
      <c r="W38" s="218"/>
      <c r="X38" s="13"/>
      <c r="Y38" s="14"/>
    </row>
    <row r="39" spans="1:28" s="60" customFormat="1" ht="27.95" customHeight="1">
      <c r="A39" s="47"/>
      <c r="B39" s="13"/>
      <c r="C39" s="11" t="str">
        <f>VLOOKUP(B38,LISTA!$A$1:$G$249,3,0)</f>
        <v>-</v>
      </c>
      <c r="D39" s="14"/>
      <c r="G39" s="13"/>
      <c r="H39" s="47"/>
      <c r="I39" s="14"/>
      <c r="J39" s="220"/>
      <c r="K39" s="220"/>
      <c r="L39" s="13"/>
      <c r="M39" s="14"/>
      <c r="N39" s="14"/>
      <c r="O39" s="218"/>
      <c r="P39" s="218"/>
      <c r="Q39" s="13"/>
      <c r="R39" s="14"/>
      <c r="S39" s="14"/>
      <c r="T39" s="218"/>
      <c r="U39" s="218"/>
      <c r="V39" s="218"/>
      <c r="W39" s="218"/>
      <c r="X39" s="13"/>
      <c r="Y39" s="14"/>
    </row>
    <row r="40" spans="1:28" s="60" customFormat="1" ht="27.95" customHeight="1">
      <c r="A40" s="46"/>
      <c r="B40" s="13"/>
      <c r="C40" s="16"/>
      <c r="D40" s="14"/>
      <c r="G40" s="13"/>
      <c r="H40" s="46"/>
      <c r="I40" s="217" t="s">
        <v>0</v>
      </c>
      <c r="J40" s="217"/>
      <c r="K40" s="21">
        <v>13</v>
      </c>
      <c r="L40" s="15">
        <f>IF(AND(I20=1,I28=0),IF(I20=1,G36,G44),IF(I20=0,G44,$A$4))</f>
        <v>0</v>
      </c>
      <c r="M40" s="11">
        <f>IF(AND(I36=1,I44=0),IF(I36=1,H36,H44),IF(I36=0,H44,$A$4))</f>
        <v>0</v>
      </c>
      <c r="N40" s="12"/>
      <c r="Q40" s="13"/>
      <c r="R40" s="14"/>
      <c r="S40" s="14"/>
      <c r="T40" s="218"/>
      <c r="U40" s="218"/>
      <c r="V40" s="218"/>
      <c r="W40" s="218"/>
      <c r="X40" s="13"/>
      <c r="Y40" s="14"/>
    </row>
    <row r="41" spans="1:28" s="60" customFormat="1" ht="27.95" customHeight="1">
      <c r="A41" s="46"/>
      <c r="B41" s="13"/>
      <c r="C41" s="16"/>
      <c r="D41" s="14"/>
      <c r="G41" s="13"/>
      <c r="H41" s="46"/>
      <c r="I41" s="14"/>
      <c r="J41" s="218"/>
      <c r="K41" s="218"/>
      <c r="L41" s="13"/>
      <c r="M41" s="11">
        <f>IF(AND(I36=1,I44=0),IF(I36=1,H37,H45),IF(I36=0,H45,$A$4))</f>
        <v>0</v>
      </c>
      <c r="N41" s="14"/>
      <c r="O41" s="220"/>
      <c r="P41" s="220"/>
      <c r="Q41" s="13"/>
      <c r="R41" s="14"/>
      <c r="S41" s="14"/>
      <c r="T41" s="218"/>
      <c r="U41" s="218"/>
      <c r="V41" s="218"/>
      <c r="W41" s="218"/>
      <c r="X41" s="13"/>
      <c r="Y41" s="14"/>
    </row>
    <row r="42" spans="1:28" s="60" customFormat="1" ht="27.95" customHeight="1">
      <c r="A42" s="59"/>
      <c r="B42" s="10"/>
      <c r="C42" s="11" t="str">
        <f>VLOOKUP(B42,LISTA!$A$1:$G$249,2,0)</f>
        <v>-</v>
      </c>
      <c r="D42" s="12">
        <v>0</v>
      </c>
      <c r="G42" s="13"/>
      <c r="I42" s="14"/>
      <c r="J42" s="218"/>
      <c r="K42" s="218"/>
      <c r="L42" s="13"/>
      <c r="M42" s="14"/>
      <c r="N42" s="14"/>
      <c r="O42" s="220"/>
      <c r="P42" s="220"/>
      <c r="Q42" s="13"/>
      <c r="R42" s="14"/>
      <c r="S42" s="14"/>
      <c r="T42" s="218"/>
      <c r="U42" s="218"/>
      <c r="V42" s="218"/>
      <c r="W42" s="218"/>
      <c r="X42" s="13"/>
      <c r="Y42" s="14"/>
    </row>
    <row r="43" spans="1:28" s="60" customFormat="1" ht="27.95" customHeight="1">
      <c r="A43" s="47"/>
      <c r="B43" s="13"/>
      <c r="C43" s="11" t="str">
        <f>VLOOKUP(B42,LISTA!$A$1:$G$249,3,0)</f>
        <v>-</v>
      </c>
      <c r="D43" s="14"/>
      <c r="E43" s="220"/>
      <c r="F43" s="220"/>
      <c r="G43" s="13"/>
      <c r="I43" s="14"/>
      <c r="J43" s="218"/>
      <c r="K43" s="218"/>
      <c r="L43" s="13"/>
      <c r="M43" s="14"/>
      <c r="N43" s="14"/>
      <c r="O43" s="220"/>
      <c r="P43" s="220"/>
      <c r="Q43" s="13"/>
      <c r="R43" s="14"/>
      <c r="S43" s="14"/>
      <c r="T43" s="218"/>
      <c r="U43" s="218"/>
      <c r="V43" s="218"/>
      <c r="W43" s="218"/>
      <c r="X43" s="13"/>
      <c r="Y43" s="14"/>
    </row>
    <row r="44" spans="1:28" s="60" customFormat="1" ht="27.95" customHeight="1">
      <c r="A44" s="216"/>
      <c r="B44" s="13"/>
      <c r="C44" s="16"/>
      <c r="D44" s="217" t="s">
        <v>0</v>
      </c>
      <c r="E44" s="217"/>
      <c r="F44" s="21"/>
      <c r="G44" s="15">
        <v>77</v>
      </c>
      <c r="H44" s="11" t="str">
        <f>IF(AND(D42=1,D46=0),IF(D42=1,C42,C46),IF(D42=0,C46,$A$4))</f>
        <v>CENDA  JULIA</v>
      </c>
      <c r="I44" s="12" t="s">
        <v>22</v>
      </c>
      <c r="L44" s="13"/>
      <c r="M44" s="14"/>
      <c r="N44" s="14"/>
      <c r="O44" s="220"/>
      <c r="P44" s="220"/>
      <c r="Q44" s="13"/>
      <c r="R44" s="14"/>
      <c r="S44" s="14"/>
      <c r="T44" s="218"/>
      <c r="U44" s="218"/>
      <c r="V44" s="218"/>
      <c r="W44" s="218"/>
      <c r="X44" s="13"/>
      <c r="Y44" s="14"/>
    </row>
    <row r="45" spans="1:28" s="60" customFormat="1" ht="27.95" customHeight="1">
      <c r="A45" s="216"/>
      <c r="B45" s="13"/>
      <c r="C45" s="16"/>
      <c r="D45" s="14"/>
      <c r="E45" s="218"/>
      <c r="F45" s="218"/>
      <c r="G45" s="13"/>
      <c r="H45" s="11" t="str">
        <f>IF(AND(D42=1,D46=0),IF(D42=1,C43,C47),IF(D42=0,C47,$A$4))</f>
        <v>NIEPOŁOMICKI KLUB SHINKYOKUSHIN</v>
      </c>
      <c r="I45" s="14"/>
      <c r="L45" s="13"/>
      <c r="M45" s="14"/>
      <c r="N45" s="14"/>
      <c r="O45" s="220"/>
      <c r="P45" s="220"/>
      <c r="Q45" s="13"/>
      <c r="R45" s="14"/>
      <c r="S45" s="14"/>
      <c r="T45" s="218"/>
      <c r="U45" s="218"/>
      <c r="V45" s="218"/>
      <c r="W45" s="218"/>
      <c r="X45" s="13"/>
      <c r="Y45" s="14"/>
    </row>
    <row r="46" spans="1:28" s="60" customFormat="1" ht="27.95" customHeight="1">
      <c r="A46" s="59"/>
      <c r="B46" s="10">
        <v>77</v>
      </c>
      <c r="C46" s="11" t="str">
        <f>VLOOKUP(B46,LISTA!$A$1:$G$249,2,0)</f>
        <v>CENDA  JULIA</v>
      </c>
      <c r="D46" s="12">
        <v>1</v>
      </c>
      <c r="G46" s="13"/>
      <c r="I46" s="14"/>
      <c r="L46" s="13"/>
      <c r="M46" s="14"/>
      <c r="N46" s="14"/>
      <c r="O46" s="220"/>
      <c r="P46" s="220"/>
      <c r="Q46" s="13"/>
      <c r="R46" s="14"/>
      <c r="S46" s="14"/>
      <c r="T46" s="218"/>
      <c r="U46" s="218"/>
      <c r="V46" s="218"/>
      <c r="W46" s="218"/>
      <c r="X46" s="13"/>
      <c r="Y46" s="14"/>
    </row>
    <row r="47" spans="1:28" s="60" customFormat="1" ht="27.95" customHeight="1">
      <c r="A47" s="47"/>
      <c r="B47" s="13"/>
      <c r="C47" s="11" t="str">
        <f>VLOOKUP(B46,LISTA!$A$1:$G$249,3,0)</f>
        <v>NIEPOŁOMICKI KLUB SHINKYOKUSHIN</v>
      </c>
      <c r="D47" s="14"/>
      <c r="G47" s="13"/>
      <c r="I47" s="14"/>
      <c r="L47" s="13"/>
      <c r="N47" s="14"/>
      <c r="O47" s="220"/>
      <c r="P47" s="220"/>
      <c r="Q47" s="13"/>
      <c r="R47" s="14"/>
      <c r="S47" s="14"/>
      <c r="T47" s="218"/>
      <c r="U47" s="218"/>
      <c r="V47" s="218"/>
      <c r="W47" s="218"/>
      <c r="X47" s="13"/>
      <c r="Y47" s="14"/>
    </row>
    <row r="48" spans="1:28" s="60" customFormat="1" ht="27.95" customHeight="1">
      <c r="A48" s="46"/>
      <c r="B48" s="13"/>
      <c r="C48" s="16"/>
      <c r="D48" s="14"/>
      <c r="G48" s="13"/>
      <c r="I48" s="14"/>
      <c r="L48" s="13"/>
      <c r="N48" s="217" t="s">
        <v>0</v>
      </c>
      <c r="O48" s="217"/>
      <c r="P48" s="21">
        <v>34</v>
      </c>
      <c r="Q48" s="15">
        <f>IF(AND(N40=1,N56=0),IF(N40=1,L40,L56),IF(N40=0,L56,$A$4))</f>
        <v>0</v>
      </c>
      <c r="R48" s="11">
        <f>IF(AND(N40=1,N56=0),IF(N40=1,M40,M56),IF(N40=0,M56,$A$4))</f>
        <v>0</v>
      </c>
      <c r="S48" s="12"/>
      <c r="X48" s="221"/>
      <c r="Y48" s="221"/>
      <c r="Z48" s="221"/>
    </row>
    <row r="49" spans="1:27" s="60" customFormat="1" ht="27.95" customHeight="1">
      <c r="A49" s="46"/>
      <c r="B49" s="13"/>
      <c r="C49" s="16"/>
      <c r="D49" s="14"/>
      <c r="G49" s="13"/>
      <c r="I49" s="14"/>
      <c r="L49" s="13"/>
      <c r="N49" s="14"/>
      <c r="O49" s="218"/>
      <c r="P49" s="218"/>
      <c r="Q49" s="13"/>
      <c r="R49" s="11">
        <f>IF(AND(N40=1,N56=0),IF(N40=1,M41,M57),IF(N40=0,M57,$A$4))</f>
        <v>0</v>
      </c>
      <c r="S49" s="14"/>
      <c r="W49" s="17"/>
      <c r="X49" s="19"/>
      <c r="Y49" s="22"/>
      <c r="Z49" s="22" t="s">
        <v>10</v>
      </c>
      <c r="AA49" s="14"/>
    </row>
    <row r="50" spans="1:27" s="60" customFormat="1" ht="27.95" customHeight="1">
      <c r="A50" s="59"/>
      <c r="B50" s="10">
        <v>86</v>
      </c>
      <c r="C50" s="11" t="str">
        <f>VLOOKUP(B50,LISTA!$A$1:$G$249,2,0)</f>
        <v>DWORAK NATALIA</v>
      </c>
      <c r="D50" s="12">
        <v>1</v>
      </c>
      <c r="G50" s="13"/>
      <c r="I50" s="14"/>
      <c r="L50" s="13"/>
      <c r="M50" s="14"/>
      <c r="N50" s="14"/>
      <c r="O50" s="218"/>
      <c r="P50" s="218"/>
      <c r="Q50" s="13"/>
      <c r="R50" s="14"/>
      <c r="S50" s="14"/>
      <c r="W50" s="219" t="s">
        <v>2</v>
      </c>
      <c r="X50" s="17">
        <f>X32</f>
        <v>0</v>
      </c>
      <c r="Y50" s="17">
        <f>Y32</f>
        <v>0</v>
      </c>
      <c r="Z50" s="17">
        <v>4</v>
      </c>
      <c r="AA50" s="14"/>
    </row>
    <row r="51" spans="1:27" s="60" customFormat="1" ht="27.95" customHeight="1">
      <c r="A51" s="47"/>
      <c r="B51" s="13"/>
      <c r="C51" s="11" t="str">
        <f>VLOOKUP(B50,LISTA!$A$1:$G$249,3,0)</f>
        <v>RAION RADOM</v>
      </c>
      <c r="D51" s="14"/>
      <c r="E51" s="220"/>
      <c r="F51" s="220"/>
      <c r="G51" s="13"/>
      <c r="I51" s="14"/>
      <c r="L51" s="13"/>
      <c r="M51" s="14"/>
      <c r="N51" s="14"/>
      <c r="O51" s="218"/>
      <c r="P51" s="218"/>
      <c r="Q51" s="13"/>
      <c r="R51" s="14"/>
      <c r="S51" s="14"/>
      <c r="W51" s="219"/>
      <c r="X51" s="17"/>
      <c r="Y51" s="17">
        <f>Y33</f>
        <v>0</v>
      </c>
      <c r="Z51" s="17"/>
      <c r="AA51" s="14"/>
    </row>
    <row r="52" spans="1:27" s="60" customFormat="1" ht="27.95" customHeight="1">
      <c r="A52" s="216"/>
      <c r="B52" s="13"/>
      <c r="C52" s="16"/>
      <c r="D52" s="217" t="s">
        <v>0</v>
      </c>
      <c r="E52" s="217"/>
      <c r="F52" s="21"/>
      <c r="G52" s="15">
        <f>IF(AND(D2=1,D6=0),IF(D2=1,B50,B54),IF(D2=0,B54,$A$4))</f>
        <v>86</v>
      </c>
      <c r="H52" s="11" t="str">
        <f>IF(AND(D50=1,D54=0),IF(D50=1,C50,C54),IF(D50=0,C54,$A$4))</f>
        <v>DWORAK NATALIA</v>
      </c>
      <c r="I52" s="12" t="s">
        <v>22</v>
      </c>
      <c r="L52" s="13"/>
      <c r="M52" s="14"/>
      <c r="N52" s="14"/>
      <c r="O52" s="218"/>
      <c r="P52" s="218"/>
      <c r="Q52" s="13"/>
      <c r="R52" s="14"/>
      <c r="S52" s="14"/>
      <c r="W52" s="219" t="s">
        <v>3</v>
      </c>
      <c r="X52" s="20">
        <f>IF(S16=0,Q16,Q48)</f>
        <v>0</v>
      </c>
      <c r="Y52" s="20">
        <f>IF(S16=0,R16,R48)</f>
        <v>0</v>
      </c>
      <c r="Z52" s="17">
        <v>3</v>
      </c>
      <c r="AA52" s="14"/>
    </row>
    <row r="53" spans="1:27" s="60" customFormat="1" ht="27.95" customHeight="1">
      <c r="A53" s="216"/>
      <c r="B53" s="13"/>
      <c r="C53" s="16"/>
      <c r="D53" s="14"/>
      <c r="E53" s="218"/>
      <c r="F53" s="218"/>
      <c r="G53" s="13"/>
      <c r="H53" s="11" t="str">
        <f>IF(AND(D50=1,D54=0),IF(D50=1,C51,C55),IF(D50=0,C55,$A$4))</f>
        <v>RAION RADOM</v>
      </c>
      <c r="I53" s="14"/>
      <c r="J53" s="220"/>
      <c r="K53" s="220"/>
      <c r="L53" s="13"/>
      <c r="M53" s="14"/>
      <c r="N53" s="14"/>
      <c r="O53" s="218"/>
      <c r="P53" s="218"/>
      <c r="Q53" s="13"/>
      <c r="R53" s="14"/>
      <c r="S53" s="14"/>
      <c r="W53" s="219"/>
      <c r="X53" s="17"/>
      <c r="Y53" s="20">
        <f>IF(S16=0,R17,R49)</f>
        <v>0</v>
      </c>
      <c r="Z53" s="17"/>
      <c r="AA53" s="14"/>
    </row>
    <row r="54" spans="1:27" s="60" customFormat="1" ht="27.95" customHeight="1">
      <c r="A54" s="59"/>
      <c r="B54" s="10"/>
      <c r="C54" s="11" t="str">
        <f>VLOOKUP(B54,LISTA!$A$1:$G$249,2,0)</f>
        <v>-</v>
      </c>
      <c r="D54" s="12">
        <v>0</v>
      </c>
      <c r="G54" s="13"/>
      <c r="I54" s="14"/>
      <c r="J54" s="220"/>
      <c r="K54" s="220"/>
      <c r="L54" s="13"/>
      <c r="M54" s="14"/>
      <c r="N54" s="14"/>
      <c r="O54" s="218"/>
      <c r="P54" s="218"/>
      <c r="Q54" s="13"/>
      <c r="R54" s="14"/>
      <c r="S54" s="14"/>
      <c r="W54" s="219" t="s">
        <v>4</v>
      </c>
      <c r="X54" s="20">
        <f>IF(S30=1,Q30,Q34)</f>
        <v>0</v>
      </c>
      <c r="Y54" s="20">
        <f>IF(S30=1,R30,R34)</f>
        <v>0</v>
      </c>
      <c r="Z54" s="17">
        <v>2</v>
      </c>
      <c r="AA54" s="14"/>
    </row>
    <row r="55" spans="1:27" s="60" customFormat="1" ht="27.95" customHeight="1">
      <c r="A55" s="47"/>
      <c r="B55" s="13"/>
      <c r="C55" s="11" t="str">
        <f>VLOOKUP(B54,LISTA!$A$1:$G$249,3,0)</f>
        <v>-</v>
      </c>
      <c r="D55" s="14"/>
      <c r="G55" s="13"/>
      <c r="H55" s="47"/>
      <c r="I55" s="14"/>
      <c r="J55" s="220"/>
      <c r="K55" s="220"/>
      <c r="L55" s="13"/>
      <c r="M55" s="14"/>
      <c r="N55" s="14"/>
      <c r="O55" s="218"/>
      <c r="P55" s="218"/>
      <c r="Q55" s="13"/>
      <c r="R55" s="14"/>
      <c r="S55" s="14"/>
      <c r="W55" s="219"/>
      <c r="X55" s="17"/>
      <c r="Y55" s="20">
        <f>IF(S30=1,R31,R35)</f>
        <v>0</v>
      </c>
      <c r="Z55" s="17"/>
      <c r="AA55" s="14"/>
    </row>
    <row r="56" spans="1:27" s="60" customFormat="1" ht="27.95" customHeight="1">
      <c r="A56" s="46"/>
      <c r="B56" s="13"/>
      <c r="C56" s="16"/>
      <c r="D56" s="14"/>
      <c r="G56" s="13"/>
      <c r="H56" s="46"/>
      <c r="I56" s="217" t="s">
        <v>0</v>
      </c>
      <c r="J56" s="217"/>
      <c r="K56" s="21">
        <v>14</v>
      </c>
      <c r="L56" s="15">
        <f>IF(AND(I20=1,I28=0),IF(I20=1,G52,G60),IF(I20=0,G60,$A$4))</f>
        <v>0</v>
      </c>
      <c r="M56" s="11">
        <f>IF(AND(I52=1,I60=0),IF(I52=1,H52,H60),IF(I52=0,H60,$A$4))</f>
        <v>0</v>
      </c>
      <c r="N56" s="12"/>
      <c r="Q56" s="13"/>
      <c r="R56" s="14"/>
      <c r="S56" s="14"/>
      <c r="W56" s="219" t="s">
        <v>5</v>
      </c>
      <c r="X56" s="20">
        <f>IF(S30=0,Q30,Q34)</f>
        <v>0</v>
      </c>
      <c r="Y56" s="20">
        <f>IF(S30=0,R30,R34)</f>
        <v>0</v>
      </c>
      <c r="Z56" s="17">
        <v>1</v>
      </c>
      <c r="AA56" s="14"/>
    </row>
    <row r="57" spans="1:27" s="60" customFormat="1" ht="27.95" customHeight="1">
      <c r="A57" s="46"/>
      <c r="B57" s="13"/>
      <c r="C57" s="16"/>
      <c r="D57" s="14"/>
      <c r="G57" s="13"/>
      <c r="H57" s="46"/>
      <c r="I57" s="14"/>
      <c r="J57" s="218"/>
      <c r="K57" s="218"/>
      <c r="L57" s="13"/>
      <c r="M57" s="11">
        <f>IF(AND(I52=1,I60=0),IF(I52=1,H53,H61),IF(I52=0,H61,$A$4))</f>
        <v>0</v>
      </c>
      <c r="N57" s="14"/>
      <c r="Q57" s="13"/>
      <c r="R57" s="14"/>
      <c r="S57" s="14"/>
      <c r="W57" s="219"/>
      <c r="X57" s="17"/>
      <c r="Y57" s="20">
        <f>IF(S30=0,R31,R35)</f>
        <v>0</v>
      </c>
      <c r="Z57" s="23"/>
    </row>
    <row r="58" spans="1:27" s="60" customFormat="1" ht="27.95" customHeight="1">
      <c r="A58" s="59"/>
      <c r="B58" s="10"/>
      <c r="C58" s="11" t="str">
        <f>VLOOKUP(B58,LISTA!$A$1:$G$249,2,0)</f>
        <v>-</v>
      </c>
      <c r="D58" s="12">
        <v>0</v>
      </c>
      <c r="G58" s="13"/>
      <c r="I58" s="14"/>
      <c r="J58" s="218"/>
      <c r="K58" s="218"/>
      <c r="L58" s="13"/>
      <c r="M58" s="14"/>
      <c r="N58" s="14"/>
      <c r="Q58" s="13"/>
      <c r="R58" s="14"/>
      <c r="S58" s="14"/>
      <c r="X58" s="13"/>
      <c r="Y58" s="14"/>
    </row>
    <row r="59" spans="1:27" s="60" customFormat="1" ht="27.95" customHeight="1">
      <c r="A59" s="47"/>
      <c r="B59" s="13"/>
      <c r="C59" s="11" t="str">
        <f>VLOOKUP(B58,LISTA!$A$1:$G$249,3,0)</f>
        <v>-</v>
      </c>
      <c r="D59" s="14"/>
      <c r="E59" s="220"/>
      <c r="F59" s="220"/>
      <c r="G59" s="13"/>
      <c r="I59" s="14"/>
      <c r="J59" s="218"/>
      <c r="K59" s="218"/>
      <c r="L59" s="13"/>
      <c r="M59" s="14"/>
      <c r="N59" s="14"/>
      <c r="Q59" s="13"/>
      <c r="R59" s="14"/>
      <c r="S59" s="14"/>
      <c r="X59" s="13"/>
      <c r="Y59" s="14"/>
    </row>
    <row r="60" spans="1:27" s="60" customFormat="1" ht="27.95" customHeight="1">
      <c r="A60" s="216"/>
      <c r="B60" s="13"/>
      <c r="C60" s="16"/>
      <c r="D60" s="217" t="s">
        <v>0</v>
      </c>
      <c r="E60" s="217"/>
      <c r="F60" s="21"/>
      <c r="G60" s="15">
        <v>20</v>
      </c>
      <c r="H60" s="11" t="str">
        <f>IF(AND(D58=1,D62=0),IF(D58=1,C58,C62),IF(D58=0,C62,$A$4))</f>
        <v>SUŁECKA JULIA</v>
      </c>
      <c r="I60" s="12" t="s">
        <v>22</v>
      </c>
      <c r="L60" s="13"/>
      <c r="M60" s="14"/>
      <c r="N60" s="14"/>
      <c r="Q60" s="13"/>
      <c r="R60" s="14"/>
      <c r="S60" s="14"/>
      <c r="X60" s="13"/>
      <c r="Y60" s="14"/>
    </row>
    <row r="61" spans="1:27" s="60" customFormat="1" ht="27.95" customHeight="1">
      <c r="A61" s="216"/>
      <c r="B61" s="13"/>
      <c r="C61" s="16"/>
      <c r="D61" s="14"/>
      <c r="E61" s="218"/>
      <c r="F61" s="218"/>
      <c r="G61" s="13"/>
      <c r="H61" s="11" t="str">
        <f>IF(AND(D58=1,D62=0),IF(D58=1,C59,C63),IF(D58=0,C63,$A$4))</f>
        <v>GOLUBSKO-DOBRZYŃSKI KKK</v>
      </c>
      <c r="I61" s="14"/>
      <c r="L61" s="13"/>
      <c r="M61" s="14"/>
      <c r="N61" s="14"/>
      <c r="Q61" s="13"/>
      <c r="R61" s="14"/>
      <c r="S61" s="14"/>
      <c r="X61" s="13"/>
      <c r="Y61" s="14"/>
    </row>
    <row r="62" spans="1:27" s="60" customFormat="1" ht="27.95" customHeight="1">
      <c r="A62" s="59"/>
      <c r="B62" s="10">
        <v>20</v>
      </c>
      <c r="C62" s="11" t="str">
        <f>VLOOKUP(B62,LISTA!$A$1:$G$249,2,0)</f>
        <v>SUŁECKA JULIA</v>
      </c>
      <c r="D62" s="12">
        <v>1</v>
      </c>
      <c r="G62" s="13"/>
      <c r="I62" s="14"/>
      <c r="L62" s="13"/>
      <c r="M62" s="14"/>
      <c r="N62" s="14"/>
      <c r="Q62" s="13"/>
      <c r="R62" s="14"/>
      <c r="S62" s="14"/>
      <c r="X62" s="13"/>
      <c r="Y62" s="14"/>
    </row>
    <row r="63" spans="1:27" s="60" customFormat="1" ht="27.95" customHeight="1">
      <c r="A63" s="47"/>
      <c r="B63" s="14"/>
      <c r="C63" s="11" t="str">
        <f>VLOOKUP(B62,LISTA!$A$1:$G$249,3,0)</f>
        <v>GOLUBSKO-DOBRZYŃSKI KKK</v>
      </c>
      <c r="D63" s="14"/>
      <c r="G63" s="13"/>
      <c r="I63" s="14"/>
      <c r="L63" s="13"/>
      <c r="M63" s="14"/>
      <c r="N63" s="14"/>
      <c r="Q63" s="13"/>
      <c r="R63" s="14"/>
      <c r="S63" s="14"/>
      <c r="X63" s="13"/>
      <c r="Y63" s="14"/>
    </row>
    <row r="64" spans="1:27" s="60" customFormat="1" ht="27.95" customHeight="1">
      <c r="A64" s="46"/>
      <c r="B64" s="14"/>
      <c r="C64" s="16"/>
      <c r="D64" s="14"/>
      <c r="G64" s="13"/>
      <c r="I64" s="14"/>
      <c r="L64" s="13"/>
      <c r="M64" s="14"/>
      <c r="N64" s="14"/>
      <c r="Q64" s="13"/>
      <c r="R64" s="14"/>
      <c r="S64" s="14"/>
      <c r="X64" s="13"/>
      <c r="Y64" s="14"/>
    </row>
    <row r="65" spans="1:26" ht="30">
      <c r="A65" s="4"/>
      <c r="B65" s="8"/>
      <c r="C65" s="9"/>
      <c r="D65" s="8"/>
      <c r="E65" s="6"/>
      <c r="F65" s="6"/>
      <c r="G65" s="7"/>
      <c r="H65" s="6"/>
      <c r="I65" s="8"/>
      <c r="J65" s="6"/>
      <c r="K65" s="6"/>
      <c r="L65" s="7"/>
      <c r="M65" s="8"/>
      <c r="N65" s="8"/>
      <c r="O65" s="6"/>
      <c r="P65" s="6"/>
      <c r="Q65" s="7"/>
      <c r="R65" s="8"/>
      <c r="S65" s="8"/>
      <c r="T65" s="6"/>
      <c r="U65" s="6"/>
      <c r="V65" s="6"/>
      <c r="W65" s="6"/>
      <c r="X65" s="7"/>
      <c r="Y65" s="8"/>
      <c r="Z65" s="6"/>
    </row>
  </sheetData>
  <sheetProtection formatCells="0" selectLockedCells="1" selectUnlockedCells="1"/>
  <mergeCells count="69">
    <mergeCell ref="A60:A61"/>
    <mergeCell ref="D60:E60"/>
    <mergeCell ref="E61:F61"/>
    <mergeCell ref="R3:R4"/>
    <mergeCell ref="S3:W4"/>
    <mergeCell ref="W52:W53"/>
    <mergeCell ref="E53:F53"/>
    <mergeCell ref="J53:K55"/>
    <mergeCell ref="W54:W55"/>
    <mergeCell ref="I56:J56"/>
    <mergeCell ref="W56:W57"/>
    <mergeCell ref="J57:K59"/>
    <mergeCell ref="E59:F59"/>
    <mergeCell ref="A44:A45"/>
    <mergeCell ref="D44:E44"/>
    <mergeCell ref="E45:F45"/>
    <mergeCell ref="N48:O48"/>
    <mergeCell ref="X48:Z48"/>
    <mergeCell ref="O49:P55"/>
    <mergeCell ref="W50:W51"/>
    <mergeCell ref="E51:F51"/>
    <mergeCell ref="A52:A53"/>
    <mergeCell ref="D52:E52"/>
    <mergeCell ref="E37:F37"/>
    <mergeCell ref="J37:K39"/>
    <mergeCell ref="I40:J40"/>
    <mergeCell ref="J41:K43"/>
    <mergeCell ref="Z32:AB33"/>
    <mergeCell ref="T33:W47"/>
    <mergeCell ref="E35:F35"/>
    <mergeCell ref="O35:P39"/>
    <mergeCell ref="A36:A37"/>
    <mergeCell ref="D36:E36"/>
    <mergeCell ref="O41:P47"/>
    <mergeCell ref="E43:F43"/>
    <mergeCell ref="T17:W31"/>
    <mergeCell ref="E19:F19"/>
    <mergeCell ref="A20:A21"/>
    <mergeCell ref="D20:E20"/>
    <mergeCell ref="E21:F21"/>
    <mergeCell ref="J21:K23"/>
    <mergeCell ref="I24:J24"/>
    <mergeCell ref="J25:K27"/>
    <mergeCell ref="O25:P29"/>
    <mergeCell ref="E27:F27"/>
    <mergeCell ref="O17:P23"/>
    <mergeCell ref="A28:A29"/>
    <mergeCell ref="D28:E28"/>
    <mergeCell ref="Q28:S28"/>
    <mergeCell ref="E29:F29"/>
    <mergeCell ref="E11:F11"/>
    <mergeCell ref="A12:A13"/>
    <mergeCell ref="D12:E12"/>
    <mergeCell ref="E13:F13"/>
    <mergeCell ref="N16:O16"/>
    <mergeCell ref="I8:J8"/>
    <mergeCell ref="R8:U8"/>
    <mergeCell ref="V8:W8"/>
    <mergeCell ref="J9:K11"/>
    <mergeCell ref="O9:P15"/>
    <mergeCell ref="R10:W11"/>
    <mergeCell ref="B1:H1"/>
    <mergeCell ref="I1:Y1"/>
    <mergeCell ref="E3:F3"/>
    <mergeCell ref="D4:E4"/>
    <mergeCell ref="E5:F5"/>
    <mergeCell ref="J5:K7"/>
    <mergeCell ref="R6:U6"/>
    <mergeCell ref="V6:W6"/>
  </mergeCells>
  <dataValidations count="2">
    <dataValidation type="list" allowBlank="1" sqref="B34 B30 B26 B22 B18 B14 B10 B6 B62 B58 B54 B50 B46 B42 B38">
      <formula1>#REF!</formula1>
    </dataValidation>
    <dataValidation type="list" allowBlank="1" sqref="B2">
      <formula1>#REF!</formula1>
    </dataValidation>
  </dataValidations>
  <printOptions horizontalCentered="1" verticalCentered="1"/>
  <pageMargins left="0.25" right="0.25" top="0.75" bottom="0.75" header="0.3" footer="0.3"/>
  <pageSetup paperSize="180" scale="37" pageOrder="overThenDown" orientation="landscape" horizontalDpi="4294967293" verticalDpi="4294967293"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66"/>
    <pageSetUpPr fitToPage="1"/>
  </sheetPr>
  <dimension ref="A1:AMJ65"/>
  <sheetViews>
    <sheetView zoomScale="40" zoomScaleNormal="40" workbookViewId="0">
      <selection activeCell="R10" sqref="R10:W11"/>
    </sheetView>
  </sheetViews>
  <sheetFormatPr defaultRowHeight="26.25"/>
  <cols>
    <col min="1" max="1" width="2.625" style="45" customWidth="1"/>
    <col min="2" max="2" width="9.25" style="3" customWidth="1"/>
    <col min="3" max="3" width="55.625" style="5" customWidth="1"/>
    <col min="4" max="4" width="6.625" style="3" customWidth="1"/>
    <col min="5" max="5" width="13.875" style="1" customWidth="1"/>
    <col min="6" max="6" width="10.75" style="1" customWidth="1"/>
    <col min="7" max="7" width="9.25" style="2" customWidth="1"/>
    <col min="8" max="8" width="56.375" style="1" customWidth="1"/>
    <col min="9" max="9" width="6.625" style="3" customWidth="1"/>
    <col min="10" max="10" width="13.875" style="1" customWidth="1"/>
    <col min="11" max="11" width="10.75" style="1" customWidth="1"/>
    <col min="12" max="12" width="9.25" style="2" customWidth="1"/>
    <col min="13" max="13" width="55.25" style="3" customWidth="1"/>
    <col min="14" max="14" width="6.625" style="3" customWidth="1"/>
    <col min="15" max="15" width="14" style="1" customWidth="1"/>
    <col min="16" max="16" width="10.75" style="1" customWidth="1"/>
    <col min="17" max="17" width="9.25" style="2" customWidth="1"/>
    <col min="18" max="18" width="56" style="3" customWidth="1"/>
    <col min="19" max="19" width="10.25" style="3" customWidth="1"/>
    <col min="20" max="20" width="10.75" style="1" customWidth="1"/>
    <col min="21" max="21" width="7.25" style="1" customWidth="1"/>
    <col min="22" max="22" width="3.75" style="1" customWidth="1"/>
    <col min="23" max="23" width="18.625" style="1" customWidth="1"/>
    <col min="24" max="24" width="15" style="2" customWidth="1"/>
    <col min="25" max="25" width="56.625" style="3" customWidth="1"/>
    <col min="26" max="26" width="23.625" style="1" customWidth="1"/>
    <col min="27" max="1024" width="10.75" style="1" customWidth="1"/>
    <col min="1025" max="1025" width="9" style="48" customWidth="1"/>
    <col min="1026" max="16384" width="9" style="48"/>
  </cols>
  <sheetData>
    <row r="1" spans="1:25" s="41" customFormat="1" ht="45" customHeight="1">
      <c r="A1" s="56"/>
      <c r="B1" s="229" t="s">
        <v>257</v>
      </c>
      <c r="C1" s="229"/>
      <c r="D1" s="229"/>
      <c r="E1" s="229"/>
      <c r="F1" s="229"/>
      <c r="G1" s="229"/>
      <c r="H1" s="229"/>
      <c r="I1" s="230" t="str">
        <f ca="1">MID(CELL("nazwa_pliku",A1),FIND("]",CELL("nazwa_pliku",A1),1)+1,100)</f>
        <v>ROCZNIK 2003-2004 +60KG DZ</v>
      </c>
      <c r="J1" s="230"/>
      <c r="K1" s="230"/>
      <c r="L1" s="230"/>
      <c r="M1" s="230"/>
      <c r="N1" s="230"/>
      <c r="O1" s="230"/>
      <c r="P1" s="230"/>
      <c r="Q1" s="230"/>
      <c r="R1" s="230"/>
      <c r="S1" s="230"/>
      <c r="T1" s="230"/>
      <c r="U1" s="230"/>
      <c r="V1" s="230"/>
      <c r="W1" s="230"/>
      <c r="X1" s="230"/>
      <c r="Y1" s="230"/>
    </row>
    <row r="2" spans="1:25" s="60" customFormat="1" ht="27.95" customHeight="1">
      <c r="A2" s="59"/>
      <c r="B2" s="10">
        <v>198</v>
      </c>
      <c r="C2" s="11" t="str">
        <f>VLOOKUP(B2,LISTA!A1:G249,2,0)</f>
        <v>WIERZBOWSKA ALEKSANDRA</v>
      </c>
      <c r="D2" s="12">
        <v>1</v>
      </c>
      <c r="G2" s="13"/>
      <c r="I2" s="14"/>
      <c r="L2" s="13"/>
      <c r="M2" s="14"/>
      <c r="N2" s="14"/>
      <c r="Q2" s="13"/>
      <c r="R2" s="14"/>
      <c r="S2" s="14"/>
      <c r="X2" s="13"/>
      <c r="Y2" s="14"/>
    </row>
    <row r="3" spans="1:25" s="60" customFormat="1" ht="27.95" customHeight="1">
      <c r="A3" s="47"/>
      <c r="B3" s="13"/>
      <c r="C3" s="53" t="str">
        <f>VLOOKUP(B2,LISTA!$A$1:$G$249,3,0)</f>
        <v>KLUB KARATE KYOKUSHIN W SOLCU KUJAWSKIM</v>
      </c>
      <c r="D3" s="14"/>
      <c r="E3" s="220"/>
      <c r="F3" s="220"/>
      <c r="G3" s="13"/>
      <c r="I3" s="14"/>
      <c r="L3" s="13"/>
      <c r="M3" s="14"/>
      <c r="N3" s="14"/>
      <c r="Q3" s="13"/>
      <c r="R3" s="277" t="s">
        <v>260</v>
      </c>
      <c r="S3" s="279" t="s">
        <v>278</v>
      </c>
      <c r="T3" s="279"/>
      <c r="U3" s="279"/>
      <c r="V3" s="279"/>
      <c r="W3" s="280"/>
      <c r="X3" s="13"/>
      <c r="Y3" s="14"/>
    </row>
    <row r="4" spans="1:25" s="60" customFormat="1" ht="27.95" customHeight="1">
      <c r="A4" s="46"/>
      <c r="B4" s="13"/>
      <c r="C4" s="16"/>
      <c r="D4" s="217" t="s">
        <v>0</v>
      </c>
      <c r="E4" s="217"/>
      <c r="F4" s="21"/>
      <c r="G4" s="15">
        <f>IF(AND(D2=1,D6=0),IF(D2=1,B2,B6),IF(D2=0,B6,$A$4))</f>
        <v>198</v>
      </c>
      <c r="H4" s="11" t="str">
        <f>IF(AND(D2=1,D6=0),IF(D2=1,C2,C6),IF(D2=0,C6,$A$4))</f>
        <v>WIERZBOWSKA ALEKSANDRA</v>
      </c>
      <c r="I4" s="12">
        <v>1</v>
      </c>
      <c r="L4" s="13"/>
      <c r="M4" s="14"/>
      <c r="N4" s="14"/>
      <c r="Q4" s="13"/>
      <c r="R4" s="278"/>
      <c r="S4" s="281"/>
      <c r="T4" s="281"/>
      <c r="U4" s="281"/>
      <c r="V4" s="281"/>
      <c r="W4" s="282"/>
      <c r="X4" s="13"/>
      <c r="Y4" s="14"/>
    </row>
    <row r="5" spans="1:25" s="60" customFormat="1" ht="27.95" customHeight="1">
      <c r="A5" s="46"/>
      <c r="B5" s="13"/>
      <c r="C5" s="16"/>
      <c r="D5" s="14"/>
      <c r="E5" s="218"/>
      <c r="F5" s="218"/>
      <c r="G5" s="13"/>
      <c r="H5" s="11" t="str">
        <f>IF(AND(D2=1,D6=0),IF(D2=1,C3,C7),IF(D2=0,C7,$A$4))</f>
        <v>KLUB KARATE KYOKUSHIN W SOLCU KUJAWSKIM</v>
      </c>
      <c r="I5" s="14"/>
      <c r="J5" s="220"/>
      <c r="K5" s="220"/>
      <c r="L5" s="13"/>
      <c r="M5" s="14"/>
      <c r="N5" s="14"/>
      <c r="Q5" s="13"/>
      <c r="R5" s="71"/>
      <c r="S5" s="72"/>
      <c r="T5" s="72"/>
      <c r="U5" s="73"/>
      <c r="V5" s="74"/>
      <c r="W5" s="75"/>
      <c r="X5" s="13"/>
      <c r="Y5" s="14"/>
    </row>
    <row r="6" spans="1:25" s="60" customFormat="1" ht="27.95" customHeight="1">
      <c r="A6" s="59"/>
      <c r="B6" s="10">
        <v>0</v>
      </c>
      <c r="C6" s="11" t="str">
        <f>VLOOKUP(B6,LISTA!$A$1:$G$249,2,0)</f>
        <v>-</v>
      </c>
      <c r="D6" s="12">
        <v>0</v>
      </c>
      <c r="G6" s="13"/>
      <c r="I6" s="14"/>
      <c r="J6" s="220"/>
      <c r="K6" s="220"/>
      <c r="L6" s="13"/>
      <c r="M6" s="14"/>
      <c r="N6" s="14"/>
      <c r="Q6" s="13"/>
      <c r="R6" s="267" t="s">
        <v>27</v>
      </c>
      <c r="S6" s="268"/>
      <c r="T6" s="268"/>
      <c r="U6" s="268"/>
      <c r="V6" s="269" t="s">
        <v>255</v>
      </c>
      <c r="W6" s="270"/>
      <c r="X6" s="13"/>
      <c r="Y6" s="14"/>
    </row>
    <row r="7" spans="1:25" s="60" customFormat="1" ht="27.95" customHeight="1">
      <c r="A7" s="47"/>
      <c r="B7" s="13"/>
      <c r="C7" s="53" t="str">
        <f>VLOOKUP(B6,LISTA!$A$1:$G$249,3,0)</f>
        <v>-</v>
      </c>
      <c r="D7" s="14"/>
      <c r="G7" s="13"/>
      <c r="H7" s="47"/>
      <c r="I7" s="14"/>
      <c r="J7" s="220"/>
      <c r="K7" s="220"/>
      <c r="L7" s="13"/>
      <c r="M7" s="14"/>
      <c r="N7" s="14"/>
      <c r="Q7" s="13"/>
      <c r="R7" s="61"/>
      <c r="S7" s="62"/>
      <c r="T7" s="62"/>
      <c r="U7" s="66"/>
      <c r="V7" s="64"/>
      <c r="W7" s="65"/>
      <c r="X7" s="13"/>
      <c r="Y7" s="14"/>
    </row>
    <row r="8" spans="1:25" s="60" customFormat="1" ht="27.95" customHeight="1">
      <c r="A8" s="46"/>
      <c r="B8" s="13"/>
      <c r="C8" s="16"/>
      <c r="D8" s="14"/>
      <c r="G8" s="13"/>
      <c r="H8" s="46"/>
      <c r="I8" s="217" t="s">
        <v>0</v>
      </c>
      <c r="J8" s="217"/>
      <c r="K8" s="21"/>
      <c r="L8" s="15">
        <f>IF(AND(I4=1,I12=0),IF(I4=1,G4,G12),IF(I4=0,G12,$A$4))</f>
        <v>198</v>
      </c>
      <c r="M8" s="11" t="str">
        <f>IF(AND(I4=1,I12=0),IF(I4=1,H4,H12),IF(I4=0,H12,$A$4))</f>
        <v>WIERZBOWSKA ALEKSANDRA</v>
      </c>
      <c r="N8" s="12" t="s">
        <v>22</v>
      </c>
      <c r="Q8" s="13"/>
      <c r="R8" s="267" t="s">
        <v>24</v>
      </c>
      <c r="S8" s="268"/>
      <c r="T8" s="268"/>
      <c r="U8" s="268"/>
      <c r="V8" s="269" t="s">
        <v>253</v>
      </c>
      <c r="W8" s="270"/>
      <c r="X8" s="13"/>
      <c r="Y8" s="14"/>
    </row>
    <row r="9" spans="1:25" s="60" customFormat="1" ht="27.95" customHeight="1">
      <c r="A9" s="46"/>
      <c r="B9" s="13"/>
      <c r="C9" s="16"/>
      <c r="D9" s="14"/>
      <c r="G9" s="13"/>
      <c r="H9" s="46"/>
      <c r="I9" s="14"/>
      <c r="J9" s="218"/>
      <c r="K9" s="218"/>
      <c r="L9" s="13"/>
      <c r="M9" s="11" t="str">
        <f>IF(AND(I4=1,I12=0),IF(I4=1,H5,H13),IF(I4=0,H13,$A$4))</f>
        <v>KLUB KARATE KYOKUSHIN W SOLCU KUJAWSKIM</v>
      </c>
      <c r="N9" s="14"/>
      <c r="O9" s="220"/>
      <c r="P9" s="220"/>
      <c r="Q9" s="13"/>
      <c r="R9" s="61"/>
      <c r="S9" s="62"/>
      <c r="T9" s="62"/>
      <c r="U9" s="66"/>
      <c r="V9" s="64"/>
      <c r="W9" s="65"/>
      <c r="X9" s="13"/>
      <c r="Y9" s="14"/>
    </row>
    <row r="10" spans="1:25" s="60" customFormat="1" ht="27.95" customHeight="1">
      <c r="A10" s="59"/>
      <c r="B10" s="10">
        <v>0</v>
      </c>
      <c r="C10" s="11" t="str">
        <f>VLOOKUP(B10,LISTA!$A$1:$G$249,2,0)</f>
        <v>-</v>
      </c>
      <c r="D10" s="12" t="s">
        <v>22</v>
      </c>
      <c r="G10" s="13"/>
      <c r="I10" s="14"/>
      <c r="J10" s="218"/>
      <c r="K10" s="218"/>
      <c r="L10" s="13"/>
      <c r="M10" s="14"/>
      <c r="N10" s="14"/>
      <c r="O10" s="220"/>
      <c r="P10" s="220"/>
      <c r="Q10" s="13"/>
      <c r="R10" s="271" t="s">
        <v>259</v>
      </c>
      <c r="S10" s="272"/>
      <c r="T10" s="272"/>
      <c r="U10" s="272"/>
      <c r="V10" s="272"/>
      <c r="W10" s="273"/>
      <c r="X10" s="13"/>
      <c r="Y10" s="14"/>
    </row>
    <row r="11" spans="1:25" s="60" customFormat="1" ht="27.95" customHeight="1">
      <c r="A11" s="47"/>
      <c r="B11" s="13"/>
      <c r="C11" s="53" t="str">
        <f>VLOOKUP(B10,LISTA!$A$1:$G$249,3,0)</f>
        <v>-</v>
      </c>
      <c r="D11" s="14"/>
      <c r="E11" s="220"/>
      <c r="F11" s="220"/>
      <c r="G11" s="13"/>
      <c r="I11" s="14"/>
      <c r="J11" s="218"/>
      <c r="K11" s="218"/>
      <c r="L11" s="13"/>
      <c r="M11" s="14"/>
      <c r="N11" s="14"/>
      <c r="O11" s="220"/>
      <c r="P11" s="220"/>
      <c r="Q11" s="13"/>
      <c r="R11" s="274"/>
      <c r="S11" s="275"/>
      <c r="T11" s="275"/>
      <c r="U11" s="275"/>
      <c r="V11" s="275"/>
      <c r="W11" s="276"/>
      <c r="X11" s="13"/>
      <c r="Y11" s="14"/>
    </row>
    <row r="12" spans="1:25" s="60" customFormat="1" ht="27.95" customHeight="1">
      <c r="A12" s="216"/>
      <c r="B12" s="13"/>
      <c r="C12" s="16"/>
      <c r="D12" s="217" t="s">
        <v>0</v>
      </c>
      <c r="E12" s="217"/>
      <c r="F12" s="21"/>
      <c r="G12" s="15">
        <f>IF(AND(D2=1,D6=0),IF(D2=1,B10,B14),IF(D2=0,B14,$A$4))</f>
        <v>0</v>
      </c>
      <c r="H12" s="11">
        <f>IF(AND(D10=1,D14=0),IF(D10=1,C10,C14),IF(D10=0,C14,$A$4))</f>
        <v>0</v>
      </c>
      <c r="I12" s="12">
        <v>0</v>
      </c>
      <c r="L12" s="13"/>
      <c r="M12" s="14"/>
      <c r="N12" s="14"/>
      <c r="O12" s="220"/>
      <c r="P12" s="220"/>
      <c r="Q12" s="13"/>
      <c r="R12" s="14"/>
      <c r="S12" s="14"/>
      <c r="X12" s="13"/>
      <c r="Y12" s="14"/>
    </row>
    <row r="13" spans="1:25" s="60" customFormat="1" ht="27.95" customHeight="1">
      <c r="A13" s="216"/>
      <c r="B13" s="13"/>
      <c r="C13" s="16"/>
      <c r="D13" s="14"/>
      <c r="E13" s="218"/>
      <c r="F13" s="218"/>
      <c r="G13" s="13"/>
      <c r="H13" s="11">
        <f>IF(AND(D10=1,D14=0),IF(D10=1,C11,C15),IF(D10=0,C15,$A$4))</f>
        <v>0</v>
      </c>
      <c r="I13" s="14"/>
      <c r="L13" s="13"/>
      <c r="M13" s="14"/>
      <c r="N13" s="14"/>
      <c r="O13" s="220"/>
      <c r="P13" s="220"/>
      <c r="Q13" s="13"/>
      <c r="R13" s="14"/>
      <c r="S13" s="14"/>
      <c r="X13" s="13"/>
      <c r="Y13" s="14"/>
    </row>
    <row r="14" spans="1:25" s="60" customFormat="1" ht="27.95" customHeight="1">
      <c r="A14" s="59"/>
      <c r="B14" s="10">
        <v>0</v>
      </c>
      <c r="C14" s="11" t="str">
        <f>VLOOKUP(B14,LISTA!$A$1:$G$249,2,0)</f>
        <v>-</v>
      </c>
      <c r="D14" s="12" t="s">
        <v>22</v>
      </c>
      <c r="G14" s="13"/>
      <c r="I14" s="14"/>
      <c r="L14" s="13"/>
      <c r="M14" s="14"/>
      <c r="N14" s="14"/>
      <c r="O14" s="220"/>
      <c r="P14" s="220"/>
      <c r="Q14" s="13"/>
      <c r="R14" s="14"/>
      <c r="S14" s="14"/>
      <c r="X14" s="13"/>
      <c r="Y14" s="14"/>
    </row>
    <row r="15" spans="1:25" s="60" customFormat="1" ht="27.95" customHeight="1">
      <c r="A15" s="47"/>
      <c r="B15" s="13"/>
      <c r="C15" s="53" t="str">
        <f>VLOOKUP(B14,LISTA!$A$1:$G$249,3,0)</f>
        <v>-</v>
      </c>
      <c r="D15" s="14"/>
      <c r="G15" s="13"/>
      <c r="I15" s="14"/>
      <c r="L15" s="13"/>
      <c r="M15" s="47"/>
      <c r="N15" s="14"/>
      <c r="O15" s="220"/>
      <c r="P15" s="220"/>
      <c r="Q15" s="13"/>
      <c r="R15" s="14"/>
      <c r="S15" s="14"/>
      <c r="X15" s="13"/>
      <c r="Y15" s="14"/>
    </row>
    <row r="16" spans="1:25" s="60" customFormat="1" ht="27.95" customHeight="1">
      <c r="A16" s="46"/>
      <c r="B16" s="13"/>
      <c r="C16" s="16"/>
      <c r="D16" s="14"/>
      <c r="G16" s="13"/>
      <c r="I16" s="14"/>
      <c r="L16" s="13"/>
      <c r="M16" s="46"/>
      <c r="N16" s="217" t="s">
        <v>0</v>
      </c>
      <c r="O16" s="217"/>
      <c r="P16" s="21">
        <v>31</v>
      </c>
      <c r="Q16" s="15">
        <f>IF(AND(N8=1,N24=0),IF(N8=1,L8,L24),IF(N8=0,L24,$A$4))</f>
        <v>0</v>
      </c>
      <c r="R16" s="11">
        <f>IF(AND(N8=1,N24=0),IF(N8=1,M8,M24),IF(N8=0,M24,$A$4))</f>
        <v>0</v>
      </c>
      <c r="S16" s="12"/>
      <c r="X16" s="13"/>
      <c r="Y16" s="14"/>
    </row>
    <row r="17" spans="1:28" s="60" customFormat="1" ht="27.95" customHeight="1">
      <c r="A17" s="46"/>
      <c r="B17" s="13"/>
      <c r="C17" s="16"/>
      <c r="D17" s="14"/>
      <c r="G17" s="13"/>
      <c r="I17" s="14"/>
      <c r="L17" s="13"/>
      <c r="M17" s="46"/>
      <c r="N17" s="14"/>
      <c r="O17" s="218"/>
      <c r="P17" s="218"/>
      <c r="Q17" s="13"/>
      <c r="R17" s="11">
        <f>IF(AND(N8=1,N24=0),IF(N8=1,M9,M25),IF(N8=0,M25,$A$4))</f>
        <v>0</v>
      </c>
      <c r="S17" s="14"/>
      <c r="T17" s="220"/>
      <c r="U17" s="220"/>
      <c r="V17" s="220"/>
      <c r="W17" s="220"/>
      <c r="X17" s="13"/>
      <c r="Y17" s="14"/>
    </row>
    <row r="18" spans="1:28" s="60" customFormat="1" ht="27.95" customHeight="1">
      <c r="A18" s="59"/>
      <c r="B18" s="10">
        <v>132</v>
      </c>
      <c r="C18" s="11" t="str">
        <f>VLOOKUP(B18,LISTA!$A$1:$G$249,2,0)</f>
        <v>KOLENDA ADRIANNA</v>
      </c>
      <c r="D18" s="12">
        <v>1</v>
      </c>
      <c r="G18" s="13"/>
      <c r="I18" s="14"/>
      <c r="L18" s="13"/>
      <c r="M18" s="14"/>
      <c r="N18" s="14"/>
      <c r="O18" s="218"/>
      <c r="P18" s="218"/>
      <c r="Q18" s="13"/>
      <c r="R18" s="14"/>
      <c r="S18" s="14"/>
      <c r="T18" s="220"/>
      <c r="U18" s="220"/>
      <c r="V18" s="220"/>
      <c r="W18" s="220"/>
      <c r="X18" s="13"/>
      <c r="Y18" s="14"/>
    </row>
    <row r="19" spans="1:28" s="60" customFormat="1" ht="27.95" customHeight="1">
      <c r="A19" s="47"/>
      <c r="B19" s="13"/>
      <c r="C19" s="53" t="str">
        <f>VLOOKUP(B18,LISTA!$A$1:$G$249,3,0)</f>
        <v>KLUB SPORTÓW I SZTUK WALK W TURKU</v>
      </c>
      <c r="D19" s="14"/>
      <c r="E19" s="220"/>
      <c r="F19" s="220"/>
      <c r="G19" s="13"/>
      <c r="I19" s="14"/>
      <c r="L19" s="13"/>
      <c r="M19" s="14"/>
      <c r="N19" s="14"/>
      <c r="O19" s="218"/>
      <c r="P19" s="218"/>
      <c r="Q19" s="13"/>
      <c r="R19" s="14"/>
      <c r="S19" s="14"/>
      <c r="T19" s="220"/>
      <c r="U19" s="220"/>
      <c r="V19" s="220"/>
      <c r="W19" s="220"/>
      <c r="X19" s="13"/>
      <c r="Y19" s="14"/>
    </row>
    <row r="20" spans="1:28" s="60" customFormat="1" ht="27.95" customHeight="1">
      <c r="A20" s="216"/>
      <c r="B20" s="13"/>
      <c r="C20" s="16"/>
      <c r="D20" s="217" t="s">
        <v>0</v>
      </c>
      <c r="E20" s="217"/>
      <c r="F20" s="21"/>
      <c r="G20" s="15">
        <f>IF(AND(D2=1,D6=0),IF(D2=1,B18,B22),IF(D2=0,B22,$A$4))</f>
        <v>132</v>
      </c>
      <c r="H20" s="11" t="str">
        <f>IF(AND(D18=1,D22=0),IF(D18=1,C18,C22),IF(D18=0,C22,$A$4))</f>
        <v>KOLENDA ADRIANNA</v>
      </c>
      <c r="I20" s="12">
        <v>1</v>
      </c>
      <c r="L20" s="13"/>
      <c r="M20" s="14"/>
      <c r="N20" s="14"/>
      <c r="O20" s="218"/>
      <c r="P20" s="218"/>
      <c r="Q20" s="13"/>
      <c r="R20" s="14"/>
      <c r="S20" s="14"/>
      <c r="T20" s="220"/>
      <c r="U20" s="220"/>
      <c r="V20" s="220"/>
      <c r="W20" s="220"/>
      <c r="X20" s="13"/>
      <c r="Y20" s="14"/>
    </row>
    <row r="21" spans="1:28" s="60" customFormat="1" ht="27.95" customHeight="1">
      <c r="A21" s="216"/>
      <c r="B21" s="13"/>
      <c r="C21" s="16"/>
      <c r="D21" s="14"/>
      <c r="E21" s="218"/>
      <c r="F21" s="218"/>
      <c r="G21" s="13"/>
      <c r="H21" s="11" t="str">
        <f>IF(AND(D18=1,D22=0),IF(D18=1,C19,C23),IF(D18=0,C23,$A$4))</f>
        <v>KLUB SPORTÓW I SZTUK WALK W TURKU</v>
      </c>
      <c r="I21" s="14"/>
      <c r="J21" s="220"/>
      <c r="K21" s="220"/>
      <c r="L21" s="13"/>
      <c r="M21" s="14"/>
      <c r="N21" s="14"/>
      <c r="O21" s="218"/>
      <c r="P21" s="218"/>
      <c r="Q21" s="13"/>
      <c r="R21" s="14"/>
      <c r="S21" s="14"/>
      <c r="T21" s="220"/>
      <c r="U21" s="220"/>
      <c r="V21" s="220"/>
      <c r="W21" s="220"/>
      <c r="X21" s="13"/>
      <c r="Y21" s="14"/>
    </row>
    <row r="22" spans="1:28" s="60" customFormat="1" ht="27.95" customHeight="1">
      <c r="A22" s="59"/>
      <c r="B22" s="10">
        <v>0</v>
      </c>
      <c r="C22" s="11" t="str">
        <f>VLOOKUP(B22,LISTA!$A$1:$G$249,2,0)</f>
        <v>-</v>
      </c>
      <c r="D22" s="12">
        <v>0</v>
      </c>
      <c r="G22" s="13"/>
      <c r="I22" s="14"/>
      <c r="J22" s="220"/>
      <c r="K22" s="220"/>
      <c r="L22" s="13"/>
      <c r="M22" s="14"/>
      <c r="N22" s="14"/>
      <c r="O22" s="218"/>
      <c r="P22" s="218"/>
      <c r="Q22" s="13"/>
      <c r="R22" s="14"/>
      <c r="S22" s="14"/>
      <c r="T22" s="220"/>
      <c r="U22" s="220"/>
      <c r="V22" s="220"/>
      <c r="W22" s="220"/>
      <c r="X22" s="13"/>
      <c r="Y22" s="14"/>
    </row>
    <row r="23" spans="1:28" s="60" customFormat="1" ht="27.95" customHeight="1">
      <c r="A23" s="47"/>
      <c r="B23" s="13"/>
      <c r="C23" s="53" t="str">
        <f>VLOOKUP(B22,LISTA!$A$1:$G$249,3,0)</f>
        <v>-</v>
      </c>
      <c r="D23" s="14"/>
      <c r="G23" s="13"/>
      <c r="H23" s="47"/>
      <c r="I23" s="14"/>
      <c r="J23" s="220"/>
      <c r="K23" s="220"/>
      <c r="L23" s="13"/>
      <c r="M23" s="14"/>
      <c r="N23" s="14"/>
      <c r="O23" s="218"/>
      <c r="P23" s="218"/>
      <c r="Q23" s="13"/>
      <c r="R23" s="14"/>
      <c r="S23" s="14"/>
      <c r="T23" s="220"/>
      <c r="U23" s="220"/>
      <c r="V23" s="220"/>
      <c r="W23" s="220"/>
      <c r="X23" s="13"/>
      <c r="Y23" s="14"/>
    </row>
    <row r="24" spans="1:28" s="60" customFormat="1" ht="27.95" customHeight="1">
      <c r="A24" s="46"/>
      <c r="B24" s="13"/>
      <c r="C24" s="16"/>
      <c r="D24" s="14"/>
      <c r="G24" s="13"/>
      <c r="H24" s="46"/>
      <c r="I24" s="217" t="s">
        <v>0</v>
      </c>
      <c r="J24" s="217"/>
      <c r="K24" s="21"/>
      <c r="L24" s="15">
        <f>IF(AND(I20=1,I28=0),IF(I20=1,G20,G28),IF(I20=0,G28,$A$4))</f>
        <v>132</v>
      </c>
      <c r="M24" s="11" t="str">
        <f>IF(AND(I20=1,I28=0),IF(I20=1,H20,H28),IF(I20=0,H28,$A$4))</f>
        <v>KOLENDA ADRIANNA</v>
      </c>
      <c r="N24" s="12" t="s">
        <v>22</v>
      </c>
      <c r="Q24" s="13"/>
      <c r="R24" s="14"/>
      <c r="S24" s="14"/>
      <c r="T24" s="220"/>
      <c r="U24" s="220"/>
      <c r="V24" s="220"/>
      <c r="W24" s="220"/>
      <c r="X24" s="13"/>
      <c r="Y24" s="14"/>
    </row>
    <row r="25" spans="1:28" s="60" customFormat="1" ht="27.95" customHeight="1">
      <c r="A25" s="46"/>
      <c r="B25" s="13"/>
      <c r="C25" s="16"/>
      <c r="D25" s="14"/>
      <c r="G25" s="13"/>
      <c r="H25" s="46"/>
      <c r="I25" s="14"/>
      <c r="J25" s="218"/>
      <c r="K25" s="218"/>
      <c r="L25" s="13"/>
      <c r="M25" s="11" t="str">
        <f>IF(AND(I20=1,I28=0),IF(I20=1,H21,H29),IF(I20=0,H29,$A$4))</f>
        <v>KLUB SPORTÓW I SZTUK WALK W TURKU</v>
      </c>
      <c r="N25" s="14"/>
      <c r="O25" s="220"/>
      <c r="P25" s="220"/>
      <c r="Q25" s="13"/>
      <c r="R25" s="14"/>
      <c r="S25" s="14"/>
      <c r="T25" s="220"/>
      <c r="U25" s="220"/>
      <c r="V25" s="220"/>
      <c r="W25" s="220"/>
      <c r="X25" s="13"/>
      <c r="Y25" s="14"/>
    </row>
    <row r="26" spans="1:28" s="60" customFormat="1" ht="27.95" customHeight="1">
      <c r="A26" s="59"/>
      <c r="B26" s="10"/>
      <c r="C26" s="11" t="str">
        <f>VLOOKUP(B26,LISTA!$A$1:$G$249,2,0)</f>
        <v>-</v>
      </c>
      <c r="D26" s="12" t="s">
        <v>22</v>
      </c>
      <c r="G26" s="13"/>
      <c r="I26" s="14"/>
      <c r="J26" s="218"/>
      <c r="K26" s="218"/>
      <c r="L26" s="13"/>
      <c r="M26" s="14"/>
      <c r="N26" s="14"/>
      <c r="O26" s="220"/>
      <c r="P26" s="220"/>
      <c r="Q26" s="13"/>
      <c r="R26" s="14"/>
      <c r="S26" s="14"/>
      <c r="T26" s="220"/>
      <c r="U26" s="220"/>
      <c r="V26" s="220"/>
      <c r="W26" s="220"/>
      <c r="X26" s="13"/>
      <c r="Y26" s="14"/>
    </row>
    <row r="27" spans="1:28" s="60" customFormat="1" ht="27.95" customHeight="1">
      <c r="A27" s="47"/>
      <c r="B27" s="13"/>
      <c r="C27" s="11" t="str">
        <f>VLOOKUP(B26,LISTA!$A$1:$G$249,3,0)</f>
        <v>-</v>
      </c>
      <c r="D27" s="14"/>
      <c r="E27" s="220"/>
      <c r="F27" s="220"/>
      <c r="G27" s="13"/>
      <c r="I27" s="14"/>
      <c r="J27" s="218"/>
      <c r="K27" s="218"/>
      <c r="L27" s="13"/>
      <c r="M27" s="14"/>
      <c r="N27" s="14"/>
      <c r="O27" s="220"/>
      <c r="P27" s="220"/>
      <c r="Q27" s="13"/>
      <c r="R27" s="14"/>
      <c r="S27" s="14"/>
      <c r="T27" s="220"/>
      <c r="U27" s="220"/>
      <c r="V27" s="220"/>
      <c r="W27" s="220"/>
      <c r="X27" s="13"/>
      <c r="Y27" s="14"/>
    </row>
    <row r="28" spans="1:28" s="60" customFormat="1" ht="27.95" customHeight="1">
      <c r="A28" s="216"/>
      <c r="B28" s="13"/>
      <c r="C28" s="16"/>
      <c r="D28" s="217" t="s">
        <v>0</v>
      </c>
      <c r="E28" s="217"/>
      <c r="F28" s="21"/>
      <c r="G28" s="15">
        <f>IF(AND(D2=1,D6=0),IF(D2=1,B26,B30),IF(D2=0,B30,$A$4))</f>
        <v>0</v>
      </c>
      <c r="H28" s="11">
        <f>IF(AND(D26=1,D30=0),IF(D26=1,C26,C30),IF(D26=0,C30,$A$4))</f>
        <v>0</v>
      </c>
      <c r="I28" s="12">
        <v>0</v>
      </c>
      <c r="L28" s="13"/>
      <c r="M28" s="14"/>
      <c r="N28" s="14"/>
      <c r="O28" s="220"/>
      <c r="P28" s="220"/>
      <c r="Q28" s="239" t="s">
        <v>1</v>
      </c>
      <c r="R28" s="239"/>
      <c r="S28" s="239"/>
      <c r="T28" s="220"/>
      <c r="U28" s="220"/>
      <c r="V28" s="220"/>
      <c r="W28" s="220"/>
      <c r="X28" s="13"/>
      <c r="Y28" s="14"/>
    </row>
    <row r="29" spans="1:28" s="60" customFormat="1" ht="27.95" customHeight="1">
      <c r="A29" s="216"/>
      <c r="B29" s="13"/>
      <c r="C29" s="16"/>
      <c r="D29" s="14"/>
      <c r="E29" s="218"/>
      <c r="F29" s="218"/>
      <c r="G29" s="13"/>
      <c r="H29" s="11">
        <f>IF(AND(D26=1,D30=0),IF(D26=1,C27,C31),IF(D26=0,C31,$A$4))</f>
        <v>0</v>
      </c>
      <c r="I29" s="14"/>
      <c r="L29" s="13"/>
      <c r="M29" s="14"/>
      <c r="N29" s="14"/>
      <c r="O29" s="220"/>
      <c r="P29" s="220"/>
      <c r="Q29" s="24"/>
      <c r="R29" s="18" t="s">
        <v>9</v>
      </c>
      <c r="S29" s="40">
        <v>47</v>
      </c>
      <c r="T29" s="220"/>
      <c r="U29" s="220"/>
      <c r="V29" s="220"/>
      <c r="W29" s="220"/>
      <c r="X29" s="13"/>
      <c r="Y29" s="14"/>
    </row>
    <row r="30" spans="1:28" s="60" customFormat="1" ht="27.95" customHeight="1">
      <c r="A30" s="59"/>
      <c r="B30" s="10"/>
      <c r="C30" s="11" t="str">
        <f>VLOOKUP(B30,LISTA!$A$1:$G$249,2,0)</f>
        <v>-</v>
      </c>
      <c r="D30" s="12" t="s">
        <v>22</v>
      </c>
      <c r="G30" s="13"/>
      <c r="I30" s="14"/>
      <c r="L30" s="13"/>
      <c r="M30" s="14"/>
      <c r="N30" s="14"/>
      <c r="Q30" s="25">
        <f>IF(AND(N8=0,N24=1),IF(N8=0,L8,L24),IF(N8=1,L24,$A$4))</f>
        <v>0</v>
      </c>
      <c r="R30" s="11">
        <f>IF(AND(N8=0,N24=1),IF(N8=0,M8,M24),IF(N8=1,M24,$A$4))</f>
        <v>0</v>
      </c>
      <c r="S30" s="26"/>
      <c r="T30" s="220"/>
      <c r="U30" s="220"/>
      <c r="V30" s="220"/>
      <c r="W30" s="220"/>
      <c r="X30" s="13"/>
      <c r="Y30" s="14"/>
    </row>
    <row r="31" spans="1:28" s="60" customFormat="1" ht="27.95" customHeight="1">
      <c r="A31" s="47"/>
      <c r="B31" s="13"/>
      <c r="C31" s="11" t="str">
        <f>VLOOKUP(B30,LISTA!$A$1:$G$249,3,0)</f>
        <v>-</v>
      </c>
      <c r="D31" s="14"/>
      <c r="G31" s="13"/>
      <c r="I31" s="14"/>
      <c r="L31" s="13"/>
      <c r="M31" s="47"/>
      <c r="N31" s="14"/>
      <c r="Q31" s="24"/>
      <c r="R31" s="11">
        <f>IF(AND(N8=0,N24=1),IF(N8=0,M9,M25),IF(N8=1,M25,$A$4))</f>
        <v>0</v>
      </c>
      <c r="S31" s="27"/>
      <c r="T31" s="220"/>
      <c r="U31" s="220"/>
      <c r="V31" s="220"/>
      <c r="W31" s="220"/>
      <c r="X31" s="28"/>
      <c r="Y31" s="29"/>
    </row>
    <row r="32" spans="1:28" s="60" customFormat="1" ht="27.95" customHeight="1">
      <c r="A32" s="46"/>
      <c r="B32" s="13"/>
      <c r="C32" s="16"/>
      <c r="D32" s="14"/>
      <c r="G32" s="13"/>
      <c r="I32" s="14"/>
      <c r="L32" s="13"/>
      <c r="M32" s="46"/>
      <c r="N32" s="14"/>
      <c r="Q32" s="24"/>
      <c r="R32" s="47"/>
      <c r="S32" s="27"/>
      <c r="T32" s="38" t="s">
        <v>9</v>
      </c>
      <c r="U32" s="38"/>
      <c r="V32" s="38"/>
      <c r="W32" s="39">
        <v>59</v>
      </c>
      <c r="X32" s="30">
        <f>IF(AND(S16=1,S48=0),IF(S16=1,Q16,Q48),IF(S16=0,Q48,$A$4))</f>
        <v>0</v>
      </c>
      <c r="Y32" s="31">
        <f>IF(AND(S16=1,S48=0),IF(S16=1,R16,R48),IF(S16=0,R48,$A$4))</f>
        <v>0</v>
      </c>
      <c r="Z32" s="237"/>
      <c r="AA32" s="238"/>
      <c r="AB32" s="238"/>
    </row>
    <row r="33" spans="1:28" s="60" customFormat="1" ht="27.95" customHeight="1">
      <c r="A33" s="46"/>
      <c r="B33" s="13"/>
      <c r="C33" s="16"/>
      <c r="D33" s="14"/>
      <c r="G33" s="13"/>
      <c r="I33" s="14"/>
      <c r="L33" s="13"/>
      <c r="M33" s="46"/>
      <c r="N33" s="14"/>
      <c r="Q33" s="24"/>
      <c r="R33" s="14"/>
      <c r="S33" s="27"/>
      <c r="T33" s="218"/>
      <c r="U33" s="218"/>
      <c r="V33" s="218"/>
      <c r="W33" s="218"/>
      <c r="X33" s="32"/>
      <c r="Y33" s="31">
        <f>IF(AND(S16=1,S48=0),IF(S16=1,R17,R49),IF(S16=0,R49,$A$4))</f>
        <v>0</v>
      </c>
      <c r="Z33" s="237"/>
      <c r="AA33" s="238"/>
      <c r="AB33" s="238"/>
    </row>
    <row r="34" spans="1:28" s="60" customFormat="1" ht="27.95" customHeight="1">
      <c r="A34" s="59"/>
      <c r="B34" s="10">
        <v>72</v>
      </c>
      <c r="C34" s="11" t="str">
        <f>VLOOKUP(B34,LISTA!$A$1:$G$249,2,0)</f>
        <v>ŁOBODA KLAUDIA</v>
      </c>
      <c r="D34" s="12">
        <v>1</v>
      </c>
      <c r="G34" s="13"/>
      <c r="I34" s="14"/>
      <c r="L34" s="13"/>
      <c r="M34" s="14"/>
      <c r="N34" s="14"/>
      <c r="Q34" s="25">
        <f>IF(AND(N40=0,N56=1),IF(N40=0,L40,L56),IF(N40=1,L56,$A$4))</f>
        <v>0</v>
      </c>
      <c r="R34" s="11">
        <f>IF(AND(N40=0,N56=1),IF(N40=0,M40,M56),IF(N40=1,M56,$A$4))</f>
        <v>0</v>
      </c>
      <c r="S34" s="26"/>
      <c r="T34" s="218"/>
      <c r="U34" s="218"/>
      <c r="V34" s="218"/>
      <c r="W34" s="218"/>
      <c r="X34" s="33"/>
      <c r="Y34" s="34"/>
    </row>
    <row r="35" spans="1:28" s="60" customFormat="1" ht="27.95" customHeight="1">
      <c r="A35" s="47"/>
      <c r="B35" s="13"/>
      <c r="C35" s="11" t="str">
        <f>VLOOKUP(B34,LISTA!$A$1:$G$249,3,0)</f>
        <v>MKKS SAIHA</v>
      </c>
      <c r="D35" s="14"/>
      <c r="E35" s="220"/>
      <c r="F35" s="220"/>
      <c r="G35" s="13"/>
      <c r="I35" s="14"/>
      <c r="L35" s="13"/>
      <c r="M35" s="14"/>
      <c r="N35" s="14"/>
      <c r="O35" s="218"/>
      <c r="P35" s="218"/>
      <c r="Q35" s="24"/>
      <c r="R35" s="11">
        <f>IF(AND(N40=0,N56=1),IF(N40=0,M41,M57),IF(N40=1,M57,$A$4))</f>
        <v>0</v>
      </c>
      <c r="S35" s="27"/>
      <c r="T35" s="218"/>
      <c r="U35" s="218"/>
      <c r="V35" s="218"/>
      <c r="W35" s="218"/>
      <c r="X35" s="13"/>
      <c r="Y35" s="14"/>
    </row>
    <row r="36" spans="1:28" s="60" customFormat="1" ht="27.95" customHeight="1">
      <c r="A36" s="216"/>
      <c r="B36" s="13"/>
      <c r="C36" s="16"/>
      <c r="D36" s="217" t="s">
        <v>0</v>
      </c>
      <c r="E36" s="217"/>
      <c r="F36" s="21"/>
      <c r="G36" s="15">
        <f>IF(AND(D2=1,D6=0),IF(D2=1,B34,B38),IF(D2=0,B38,$A$4))</f>
        <v>72</v>
      </c>
      <c r="H36" s="11" t="str">
        <f>IF(AND(D34=1,D38=0),IF(D34=1,C34,C38),IF(D34=0,C38,$A$4))</f>
        <v>ŁOBODA KLAUDIA</v>
      </c>
      <c r="I36" s="12">
        <v>1</v>
      </c>
      <c r="L36" s="13"/>
      <c r="M36" s="14"/>
      <c r="N36" s="14"/>
      <c r="O36" s="218"/>
      <c r="P36" s="218"/>
      <c r="Q36" s="35"/>
      <c r="R36" s="36"/>
      <c r="S36" s="37"/>
      <c r="T36" s="218"/>
      <c r="U36" s="218"/>
      <c r="V36" s="218"/>
      <c r="W36" s="218"/>
      <c r="X36" s="13"/>
      <c r="Y36" s="14"/>
    </row>
    <row r="37" spans="1:28" s="60" customFormat="1" ht="27.95" customHeight="1">
      <c r="A37" s="216"/>
      <c r="B37" s="13"/>
      <c r="C37" s="16"/>
      <c r="D37" s="14"/>
      <c r="E37" s="218"/>
      <c r="F37" s="218"/>
      <c r="G37" s="13"/>
      <c r="H37" s="11" t="str">
        <f>IF(AND(D34=1,D38=0),IF(D34=1,C35,C39),IF(D34=0,C39,$A$4))</f>
        <v>MKKS SAIHA</v>
      </c>
      <c r="I37" s="14"/>
      <c r="J37" s="220"/>
      <c r="K37" s="220"/>
      <c r="L37" s="13"/>
      <c r="M37" s="14"/>
      <c r="N37" s="14"/>
      <c r="O37" s="218"/>
      <c r="P37" s="218"/>
      <c r="Q37" s="13"/>
      <c r="R37" s="14"/>
      <c r="S37" s="14"/>
      <c r="T37" s="218"/>
      <c r="U37" s="218"/>
      <c r="V37" s="218"/>
      <c r="W37" s="218"/>
      <c r="X37" s="13"/>
      <c r="Y37" s="14"/>
    </row>
    <row r="38" spans="1:28" s="60" customFormat="1" ht="27.95" customHeight="1">
      <c r="A38" s="59"/>
      <c r="B38" s="10"/>
      <c r="C38" s="11" t="str">
        <f>VLOOKUP(B38,LISTA!$A$1:$G$249,2,0)</f>
        <v>-</v>
      </c>
      <c r="D38" s="12">
        <v>0</v>
      </c>
      <c r="G38" s="13"/>
      <c r="I38" s="14"/>
      <c r="J38" s="220"/>
      <c r="K38" s="220"/>
      <c r="L38" s="13"/>
      <c r="M38" s="14"/>
      <c r="N38" s="14"/>
      <c r="O38" s="218"/>
      <c r="P38" s="218"/>
      <c r="Q38" s="13"/>
      <c r="R38" s="14"/>
      <c r="S38" s="14"/>
      <c r="T38" s="218"/>
      <c r="U38" s="218"/>
      <c r="V38" s="218"/>
      <c r="W38" s="218"/>
      <c r="X38" s="13"/>
      <c r="Y38" s="14"/>
    </row>
    <row r="39" spans="1:28" s="60" customFormat="1" ht="27.95" customHeight="1">
      <c r="A39" s="47"/>
      <c r="B39" s="13"/>
      <c r="C39" s="11" t="str">
        <f>VLOOKUP(B38,LISTA!$A$1:$G$249,3,0)</f>
        <v>-</v>
      </c>
      <c r="D39" s="14"/>
      <c r="G39" s="13"/>
      <c r="H39" s="47"/>
      <c r="I39" s="14"/>
      <c r="J39" s="220"/>
      <c r="K39" s="220"/>
      <c r="L39" s="13"/>
      <c r="M39" s="14"/>
      <c r="N39" s="14"/>
      <c r="O39" s="218"/>
      <c r="P39" s="218"/>
      <c r="Q39" s="13"/>
      <c r="R39" s="14"/>
      <c r="S39" s="14"/>
      <c r="T39" s="218"/>
      <c r="U39" s="218"/>
      <c r="V39" s="218"/>
      <c r="W39" s="218"/>
      <c r="X39" s="13"/>
      <c r="Y39" s="14"/>
    </row>
    <row r="40" spans="1:28" s="60" customFormat="1" ht="27.95" customHeight="1">
      <c r="A40" s="46"/>
      <c r="B40" s="13"/>
      <c r="C40" s="16"/>
      <c r="D40" s="14"/>
      <c r="G40" s="13"/>
      <c r="H40" s="46"/>
      <c r="I40" s="217" t="s">
        <v>0</v>
      </c>
      <c r="J40" s="217"/>
      <c r="K40" s="21"/>
      <c r="L40" s="15">
        <f>IF(AND(I20=1,I28=0),IF(I20=1,G36,G44),IF(I20=0,G44,$A$4))</f>
        <v>72</v>
      </c>
      <c r="M40" s="11" t="str">
        <f>IF(AND(I36=1,I44=0),IF(I36=1,H36,H44),IF(I36=0,H44,$A$4))</f>
        <v>ŁOBODA KLAUDIA</v>
      </c>
      <c r="N40" s="12" t="s">
        <v>22</v>
      </c>
      <c r="Q40" s="13"/>
      <c r="R40" s="14"/>
      <c r="S40" s="14"/>
      <c r="T40" s="218"/>
      <c r="U40" s="218"/>
      <c r="V40" s="218"/>
      <c r="W40" s="218"/>
      <c r="X40" s="13"/>
      <c r="Y40" s="14"/>
    </row>
    <row r="41" spans="1:28" s="60" customFormat="1" ht="27.95" customHeight="1">
      <c r="A41" s="46"/>
      <c r="B41" s="13"/>
      <c r="C41" s="16"/>
      <c r="D41" s="14"/>
      <c r="G41" s="13"/>
      <c r="H41" s="46"/>
      <c r="I41" s="14"/>
      <c r="J41" s="218"/>
      <c r="K41" s="218"/>
      <c r="L41" s="13"/>
      <c r="M41" s="11" t="str">
        <f>IF(AND(I36=1,I44=0),IF(I36=1,H37,H45),IF(I36=0,H45,$A$4))</f>
        <v>MKKS SAIHA</v>
      </c>
      <c r="N41" s="14"/>
      <c r="O41" s="220"/>
      <c r="P41" s="220"/>
      <c r="Q41" s="13"/>
      <c r="R41" s="14"/>
      <c r="S41" s="14"/>
      <c r="T41" s="218"/>
      <c r="U41" s="218"/>
      <c r="V41" s="218"/>
      <c r="W41" s="218"/>
      <c r="X41" s="13"/>
      <c r="Y41" s="14"/>
    </row>
    <row r="42" spans="1:28" s="60" customFormat="1" ht="27.95" customHeight="1">
      <c r="A42" s="59"/>
      <c r="B42" s="10"/>
      <c r="C42" s="11" t="str">
        <f>VLOOKUP(B42,LISTA!$A$1:$G$249,2,0)</f>
        <v>-</v>
      </c>
      <c r="D42" s="12" t="s">
        <v>22</v>
      </c>
      <c r="G42" s="13"/>
      <c r="I42" s="14"/>
      <c r="J42" s="218"/>
      <c r="K42" s="218"/>
      <c r="L42" s="13"/>
      <c r="M42" s="14"/>
      <c r="N42" s="14"/>
      <c r="O42" s="220"/>
      <c r="P42" s="220"/>
      <c r="Q42" s="13"/>
      <c r="R42" s="14"/>
      <c r="S42" s="14"/>
      <c r="T42" s="218"/>
      <c r="U42" s="218"/>
      <c r="V42" s="218"/>
      <c r="W42" s="218"/>
      <c r="X42" s="13"/>
      <c r="Y42" s="14"/>
    </row>
    <row r="43" spans="1:28" s="60" customFormat="1" ht="27.95" customHeight="1">
      <c r="A43" s="47"/>
      <c r="B43" s="13"/>
      <c r="C43" s="11" t="str">
        <f>VLOOKUP(B42,LISTA!$A$1:$G$249,3,0)</f>
        <v>-</v>
      </c>
      <c r="D43" s="14"/>
      <c r="E43" s="220"/>
      <c r="F43" s="220"/>
      <c r="G43" s="13"/>
      <c r="I43" s="14"/>
      <c r="J43" s="218"/>
      <c r="K43" s="218"/>
      <c r="L43" s="13"/>
      <c r="M43" s="14"/>
      <c r="N43" s="14"/>
      <c r="O43" s="220"/>
      <c r="P43" s="220"/>
      <c r="Q43" s="13"/>
      <c r="R43" s="14"/>
      <c r="S43" s="14"/>
      <c r="T43" s="218"/>
      <c r="U43" s="218"/>
      <c r="V43" s="218"/>
      <c r="W43" s="218"/>
      <c r="X43" s="13"/>
      <c r="Y43" s="14"/>
    </row>
    <row r="44" spans="1:28" s="60" customFormat="1" ht="27.95" customHeight="1">
      <c r="A44" s="216"/>
      <c r="B44" s="13"/>
      <c r="C44" s="16"/>
      <c r="D44" s="217" t="s">
        <v>0</v>
      </c>
      <c r="E44" s="217"/>
      <c r="F44" s="21"/>
      <c r="G44" s="15">
        <f>IF(AND(D2=1,D6=0),IF(D2=1,B42,B46),IF(D2=0,B46,$A$4))</f>
        <v>0</v>
      </c>
      <c r="H44" s="11">
        <f>IF(AND(D42=1,D46=0),IF(D42=1,C42,C46),IF(D42=0,C46,$A$4))</f>
        <v>0</v>
      </c>
      <c r="I44" s="12">
        <v>0</v>
      </c>
      <c r="L44" s="13"/>
      <c r="M44" s="14"/>
      <c r="N44" s="14"/>
      <c r="O44" s="220"/>
      <c r="P44" s="220"/>
      <c r="Q44" s="13"/>
      <c r="R44" s="14"/>
      <c r="S44" s="14"/>
      <c r="T44" s="218"/>
      <c r="U44" s="218"/>
      <c r="V44" s="218"/>
      <c r="W44" s="218"/>
      <c r="X44" s="13"/>
      <c r="Y44" s="14"/>
    </row>
    <row r="45" spans="1:28" s="60" customFormat="1" ht="27.95" customHeight="1">
      <c r="A45" s="216"/>
      <c r="B45" s="13"/>
      <c r="C45" s="16"/>
      <c r="D45" s="14"/>
      <c r="E45" s="218"/>
      <c r="F45" s="218"/>
      <c r="G45" s="13"/>
      <c r="H45" s="11">
        <f>IF(AND(D42=1,D46=0),IF(D42=1,C43,C47),IF(D42=0,C47,$A$4))</f>
        <v>0</v>
      </c>
      <c r="I45" s="14"/>
      <c r="L45" s="13"/>
      <c r="M45" s="14"/>
      <c r="N45" s="14"/>
      <c r="O45" s="220"/>
      <c r="P45" s="220"/>
      <c r="Q45" s="13"/>
      <c r="R45" s="14"/>
      <c r="S45" s="14"/>
      <c r="T45" s="218"/>
      <c r="U45" s="218"/>
      <c r="V45" s="218"/>
      <c r="W45" s="218"/>
      <c r="X45" s="13"/>
      <c r="Y45" s="14"/>
    </row>
    <row r="46" spans="1:28" s="60" customFormat="1" ht="27.95" customHeight="1">
      <c r="A46" s="59"/>
      <c r="B46" s="10"/>
      <c r="C46" s="11" t="str">
        <f>VLOOKUP(B46,LISTA!$A$1:$G$249,2,0)</f>
        <v>-</v>
      </c>
      <c r="D46" s="12" t="s">
        <v>22</v>
      </c>
      <c r="G46" s="13"/>
      <c r="I46" s="14"/>
      <c r="L46" s="13"/>
      <c r="M46" s="14"/>
      <c r="N46" s="14"/>
      <c r="O46" s="220"/>
      <c r="P46" s="220"/>
      <c r="Q46" s="13"/>
      <c r="R46" s="14"/>
      <c r="S46" s="14"/>
      <c r="T46" s="218"/>
      <c r="U46" s="218"/>
      <c r="V46" s="218"/>
      <c r="W46" s="218"/>
      <c r="X46" s="13"/>
      <c r="Y46" s="14"/>
    </row>
    <row r="47" spans="1:28" s="60" customFormat="1" ht="27.95" customHeight="1">
      <c r="A47" s="47"/>
      <c r="B47" s="13"/>
      <c r="C47" s="11" t="str">
        <f>VLOOKUP(B46,LISTA!$A$1:$G$249,3,0)</f>
        <v>-</v>
      </c>
      <c r="D47" s="14"/>
      <c r="G47" s="13"/>
      <c r="I47" s="14"/>
      <c r="L47" s="13"/>
      <c r="N47" s="14"/>
      <c r="O47" s="220"/>
      <c r="P47" s="220"/>
      <c r="Q47" s="13"/>
      <c r="R47" s="14"/>
      <c r="S47" s="14"/>
      <c r="T47" s="218"/>
      <c r="U47" s="218"/>
      <c r="V47" s="218"/>
      <c r="W47" s="218"/>
      <c r="X47" s="13"/>
      <c r="Y47" s="14"/>
    </row>
    <row r="48" spans="1:28" s="60" customFormat="1" ht="27.95" customHeight="1">
      <c r="A48" s="46"/>
      <c r="B48" s="13"/>
      <c r="C48" s="16"/>
      <c r="D48" s="14"/>
      <c r="G48" s="13"/>
      <c r="I48" s="14"/>
      <c r="L48" s="13"/>
      <c r="N48" s="217" t="s">
        <v>0</v>
      </c>
      <c r="O48" s="217"/>
      <c r="P48" s="21">
        <v>32</v>
      </c>
      <c r="Q48" s="15">
        <f>IF(AND(N40=1,N56=0),IF(N40=1,L40,L56),IF(N40=0,L56,$A$4))</f>
        <v>0</v>
      </c>
      <c r="R48" s="11">
        <f>IF(AND(N40=1,N56=0),IF(N40=1,M40,M56),IF(N40=0,M56,$A$4))</f>
        <v>0</v>
      </c>
      <c r="S48" s="12"/>
      <c r="X48" s="221"/>
      <c r="Y48" s="221"/>
      <c r="Z48" s="221"/>
    </row>
    <row r="49" spans="1:27" s="60" customFormat="1" ht="27.95" customHeight="1">
      <c r="A49" s="46"/>
      <c r="B49" s="13"/>
      <c r="C49" s="16"/>
      <c r="D49" s="14"/>
      <c r="G49" s="13"/>
      <c r="I49" s="14"/>
      <c r="L49" s="13"/>
      <c r="N49" s="14"/>
      <c r="O49" s="218"/>
      <c r="P49" s="218"/>
      <c r="Q49" s="13"/>
      <c r="R49" s="11">
        <f>IF(AND(N40=1,N56=0),IF(N40=1,M41,M57),IF(N40=0,M57,$A$4))</f>
        <v>0</v>
      </c>
      <c r="S49" s="14"/>
      <c r="W49" s="17"/>
      <c r="X49" s="19"/>
      <c r="Y49" s="22"/>
      <c r="Z49" s="22" t="s">
        <v>10</v>
      </c>
      <c r="AA49" s="14"/>
    </row>
    <row r="50" spans="1:27" s="60" customFormat="1" ht="27.95" customHeight="1">
      <c r="A50" s="59"/>
      <c r="B50" s="10">
        <v>150</v>
      </c>
      <c r="C50" s="11" t="str">
        <f>VLOOKUP(B50,LISTA!$A$1:$G$249,2,0)</f>
        <v>KACZMAREK MONIKA</v>
      </c>
      <c r="D50" s="12">
        <v>1</v>
      </c>
      <c r="G50" s="13"/>
      <c r="I50" s="14"/>
      <c r="L50" s="13"/>
      <c r="M50" s="14"/>
      <c r="N50" s="14"/>
      <c r="O50" s="218"/>
      <c r="P50" s="218"/>
      <c r="Q50" s="13"/>
      <c r="R50" s="14"/>
      <c r="S50" s="14"/>
      <c r="W50" s="219" t="s">
        <v>2</v>
      </c>
      <c r="X50" s="17">
        <f>X32</f>
        <v>0</v>
      </c>
      <c r="Y50" s="17">
        <f>Y32</f>
        <v>0</v>
      </c>
      <c r="Z50" s="17">
        <v>4</v>
      </c>
      <c r="AA50" s="14"/>
    </row>
    <row r="51" spans="1:27" s="60" customFormat="1" ht="27.95" customHeight="1">
      <c r="A51" s="47"/>
      <c r="B51" s="13"/>
      <c r="C51" s="11" t="str">
        <f>VLOOKUP(B50,LISTA!$A$1:$G$249,3,0)</f>
        <v>POZNAŃSKI KLUB KYOKUSHIN KARATE</v>
      </c>
      <c r="D51" s="14"/>
      <c r="E51" s="220"/>
      <c r="F51" s="220"/>
      <c r="G51" s="13"/>
      <c r="I51" s="14"/>
      <c r="L51" s="13"/>
      <c r="M51" s="14"/>
      <c r="N51" s="14"/>
      <c r="O51" s="218"/>
      <c r="P51" s="218"/>
      <c r="Q51" s="13"/>
      <c r="R51" s="14"/>
      <c r="S51" s="14"/>
      <c r="W51" s="219"/>
      <c r="X51" s="17"/>
      <c r="Y51" s="17">
        <f>Y33</f>
        <v>0</v>
      </c>
      <c r="Z51" s="17"/>
      <c r="AA51" s="14"/>
    </row>
    <row r="52" spans="1:27" s="60" customFormat="1" ht="27.95" customHeight="1">
      <c r="A52" s="216"/>
      <c r="B52" s="13"/>
      <c r="C52" s="16"/>
      <c r="D52" s="217" t="s">
        <v>0</v>
      </c>
      <c r="E52" s="217"/>
      <c r="F52" s="21"/>
      <c r="G52" s="15">
        <f>IF(AND(D2=1,D6=0),IF(D2=1,B50,B54),IF(D2=0,B54,$A$4))</f>
        <v>150</v>
      </c>
      <c r="H52" s="11" t="str">
        <f>IF(AND(D50=1,D54=0),IF(D50=1,C50,C54),IF(D50=0,C54,$A$4))</f>
        <v>KACZMAREK MONIKA</v>
      </c>
      <c r="I52" s="12">
        <v>1</v>
      </c>
      <c r="L52" s="13"/>
      <c r="M52" s="14"/>
      <c r="N52" s="14"/>
      <c r="O52" s="218"/>
      <c r="P52" s="218"/>
      <c r="Q52" s="13"/>
      <c r="R52" s="14"/>
      <c r="S52" s="14"/>
      <c r="W52" s="219" t="s">
        <v>3</v>
      </c>
      <c r="X52" s="20">
        <f>IF(S16=0,Q16,Q48)</f>
        <v>0</v>
      </c>
      <c r="Y52" s="20">
        <f>IF(S16=0,R16,R48)</f>
        <v>0</v>
      </c>
      <c r="Z52" s="17">
        <v>3</v>
      </c>
      <c r="AA52" s="14"/>
    </row>
    <row r="53" spans="1:27" s="60" customFormat="1" ht="27.95" customHeight="1">
      <c r="A53" s="216"/>
      <c r="B53" s="13"/>
      <c r="C53" s="16"/>
      <c r="D53" s="14"/>
      <c r="E53" s="218"/>
      <c r="F53" s="218"/>
      <c r="G53" s="13"/>
      <c r="H53" s="11" t="str">
        <f>IF(AND(D50=1,D54=0),IF(D50=1,C51,C55),IF(D50=0,C55,$A$4))</f>
        <v>POZNAŃSKI KLUB KYOKUSHIN KARATE</v>
      </c>
      <c r="I53" s="14"/>
      <c r="J53" s="220"/>
      <c r="K53" s="220"/>
      <c r="L53" s="13"/>
      <c r="M53" s="14"/>
      <c r="N53" s="14"/>
      <c r="O53" s="218"/>
      <c r="P53" s="218"/>
      <c r="Q53" s="13"/>
      <c r="R53" s="14"/>
      <c r="S53" s="14"/>
      <c r="W53" s="219"/>
      <c r="X53" s="17"/>
      <c r="Y53" s="20">
        <f>IF(S16=0,R17,R49)</f>
        <v>0</v>
      </c>
      <c r="Z53" s="17"/>
      <c r="AA53" s="14"/>
    </row>
    <row r="54" spans="1:27" s="60" customFormat="1" ht="27.95" customHeight="1">
      <c r="A54" s="59"/>
      <c r="B54" s="10"/>
      <c r="C54" s="11" t="str">
        <f>VLOOKUP(B54,LISTA!$A$1:$G$249,2,0)</f>
        <v>-</v>
      </c>
      <c r="D54" s="12">
        <v>0</v>
      </c>
      <c r="G54" s="13"/>
      <c r="I54" s="14"/>
      <c r="J54" s="220"/>
      <c r="K54" s="220"/>
      <c r="L54" s="13"/>
      <c r="M54" s="14"/>
      <c r="N54" s="14"/>
      <c r="O54" s="218"/>
      <c r="P54" s="218"/>
      <c r="Q54" s="13"/>
      <c r="R54" s="14"/>
      <c r="S54" s="14"/>
      <c r="W54" s="219" t="s">
        <v>4</v>
      </c>
      <c r="X54" s="20">
        <f>IF(S30=1,Q30,Q34)</f>
        <v>0</v>
      </c>
      <c r="Y54" s="20">
        <f>IF(S30=1,R30,R34)</f>
        <v>0</v>
      </c>
      <c r="Z54" s="17">
        <v>2</v>
      </c>
      <c r="AA54" s="14"/>
    </row>
    <row r="55" spans="1:27" s="60" customFormat="1" ht="27.95" customHeight="1">
      <c r="A55" s="47"/>
      <c r="B55" s="13"/>
      <c r="C55" s="11" t="str">
        <f>VLOOKUP(B54,LISTA!$A$1:$G$249,3,0)</f>
        <v>-</v>
      </c>
      <c r="D55" s="14"/>
      <c r="G55" s="13"/>
      <c r="H55" s="47"/>
      <c r="I55" s="14"/>
      <c r="J55" s="220"/>
      <c r="K55" s="220"/>
      <c r="L55" s="13"/>
      <c r="M55" s="14"/>
      <c r="N55" s="14"/>
      <c r="O55" s="218"/>
      <c r="P55" s="218"/>
      <c r="Q55" s="13"/>
      <c r="R55" s="14"/>
      <c r="S55" s="14"/>
      <c r="W55" s="219"/>
      <c r="X55" s="17"/>
      <c r="Y55" s="20">
        <f>IF(S30=1,R31,R35)</f>
        <v>0</v>
      </c>
      <c r="Z55" s="17"/>
      <c r="AA55" s="14"/>
    </row>
    <row r="56" spans="1:27" s="60" customFormat="1" ht="27.95" customHeight="1">
      <c r="A56" s="46"/>
      <c r="B56" s="13"/>
      <c r="C56" s="16"/>
      <c r="D56" s="14"/>
      <c r="G56" s="13"/>
      <c r="H56" s="46"/>
      <c r="I56" s="217" t="s">
        <v>0</v>
      </c>
      <c r="J56" s="217"/>
      <c r="K56" s="21"/>
      <c r="L56" s="15">
        <f>IF(AND(I20=1,I28=0),IF(I20=1,G52,G60),IF(I20=0,G60,$A$4))</f>
        <v>150</v>
      </c>
      <c r="M56" s="11" t="str">
        <f>IF(AND(I52=1,I60=0),IF(I52=1,H52,H60),IF(I52=0,H60,$A$4))</f>
        <v>KACZMAREK MONIKA</v>
      </c>
      <c r="N56" s="12" t="s">
        <v>22</v>
      </c>
      <c r="Q56" s="13"/>
      <c r="R56" s="14"/>
      <c r="S56" s="14"/>
      <c r="W56" s="219" t="s">
        <v>5</v>
      </c>
      <c r="X56" s="20">
        <f>IF(S30=0,Q30,Q34)</f>
        <v>0</v>
      </c>
      <c r="Y56" s="20">
        <f>IF(S30=0,R30,R34)</f>
        <v>0</v>
      </c>
      <c r="Z56" s="17">
        <v>1</v>
      </c>
      <c r="AA56" s="14"/>
    </row>
    <row r="57" spans="1:27" s="60" customFormat="1" ht="27.95" customHeight="1">
      <c r="A57" s="46"/>
      <c r="B57" s="13"/>
      <c r="C57" s="16"/>
      <c r="D57" s="14"/>
      <c r="G57" s="13"/>
      <c r="H57" s="46"/>
      <c r="I57" s="14"/>
      <c r="J57" s="218"/>
      <c r="K57" s="218"/>
      <c r="L57" s="13"/>
      <c r="M57" s="11" t="str">
        <f>IF(AND(I52=1,I60=0),IF(I52=1,H53,H61),IF(I52=0,H61,$A$4))</f>
        <v>POZNAŃSKI KLUB KYOKUSHIN KARATE</v>
      </c>
      <c r="N57" s="14"/>
      <c r="Q57" s="13"/>
      <c r="R57" s="14"/>
      <c r="S57" s="14"/>
      <c r="W57" s="219"/>
      <c r="X57" s="17"/>
      <c r="Y57" s="20">
        <f>IF(S30=0,R31,R35)</f>
        <v>0</v>
      </c>
      <c r="Z57" s="23"/>
    </row>
    <row r="58" spans="1:27" s="60" customFormat="1" ht="27.95" customHeight="1">
      <c r="A58" s="59"/>
      <c r="B58" s="10"/>
      <c r="C58" s="11" t="str">
        <f>VLOOKUP(B58,LISTA!$A$1:$G$249,2,0)</f>
        <v>-</v>
      </c>
      <c r="D58" s="12" t="s">
        <v>22</v>
      </c>
      <c r="G58" s="13"/>
      <c r="I58" s="14"/>
      <c r="J58" s="218"/>
      <c r="K58" s="218"/>
      <c r="L58" s="13"/>
      <c r="M58" s="14"/>
      <c r="N58" s="14"/>
      <c r="Q58" s="13"/>
      <c r="R58" s="14"/>
      <c r="S58" s="14"/>
      <c r="X58" s="13"/>
      <c r="Y58" s="14"/>
    </row>
    <row r="59" spans="1:27" s="60" customFormat="1" ht="27.95" customHeight="1">
      <c r="A59" s="47"/>
      <c r="B59" s="13"/>
      <c r="C59" s="11" t="str">
        <f>VLOOKUP(B58,LISTA!$A$1:$G$249,3,0)</f>
        <v>-</v>
      </c>
      <c r="D59" s="14"/>
      <c r="E59" s="220"/>
      <c r="F59" s="220"/>
      <c r="G59" s="13"/>
      <c r="I59" s="14"/>
      <c r="J59" s="218"/>
      <c r="K59" s="218"/>
      <c r="L59" s="13"/>
      <c r="M59" s="14"/>
      <c r="N59" s="14"/>
      <c r="Q59" s="13"/>
      <c r="R59" s="14"/>
      <c r="S59" s="14"/>
      <c r="X59" s="13"/>
      <c r="Y59" s="14"/>
    </row>
    <row r="60" spans="1:27" s="60" customFormat="1" ht="27.95" customHeight="1">
      <c r="A60" s="216"/>
      <c r="B60" s="13"/>
      <c r="C60" s="16"/>
      <c r="D60" s="217" t="s">
        <v>0</v>
      </c>
      <c r="E60" s="217"/>
      <c r="F60" s="21"/>
      <c r="G60" s="15">
        <f>IF(AND(D2=1,D6=0),IF(D2=1,B58,B62),IF(D2=0,B62,$A$4))</f>
        <v>0</v>
      </c>
      <c r="H60" s="11">
        <f>IF(AND(D58=1,D62=0),IF(D58=1,C58,C62),IF(D58=0,C62,$A$4))</f>
        <v>0</v>
      </c>
      <c r="I60" s="12">
        <v>0</v>
      </c>
      <c r="L60" s="13"/>
      <c r="M60" s="14"/>
      <c r="N60" s="14"/>
      <c r="Q60" s="13"/>
      <c r="R60" s="14"/>
      <c r="S60" s="14"/>
      <c r="X60" s="13"/>
      <c r="Y60" s="14"/>
    </row>
    <row r="61" spans="1:27" s="60" customFormat="1" ht="27.95" customHeight="1">
      <c r="A61" s="216"/>
      <c r="B61" s="13"/>
      <c r="C61" s="16"/>
      <c r="D61" s="14"/>
      <c r="E61" s="218"/>
      <c r="F61" s="218"/>
      <c r="G61" s="13"/>
      <c r="H61" s="11">
        <f>IF(AND(D58=1,D62=0),IF(D58=1,C59,C63),IF(D58=0,C63,$A$4))</f>
        <v>0</v>
      </c>
      <c r="I61" s="14"/>
      <c r="L61" s="13"/>
      <c r="M61" s="14"/>
      <c r="N61" s="14"/>
      <c r="Q61" s="13"/>
      <c r="R61" s="14"/>
      <c r="S61" s="14"/>
      <c r="X61" s="13"/>
      <c r="Y61" s="14"/>
    </row>
    <row r="62" spans="1:27" s="60" customFormat="1" ht="27.95" customHeight="1">
      <c r="A62" s="59"/>
      <c r="B62" s="10"/>
      <c r="C62" s="11" t="str">
        <f>VLOOKUP(B62,LISTA!$A$1:$G$249,2,0)</f>
        <v>-</v>
      </c>
      <c r="D62" s="12" t="s">
        <v>22</v>
      </c>
      <c r="G62" s="13"/>
      <c r="I62" s="14"/>
      <c r="L62" s="13"/>
      <c r="M62" s="14"/>
      <c r="N62" s="14"/>
      <c r="Q62" s="13"/>
      <c r="R62" s="14"/>
      <c r="S62" s="14"/>
      <c r="X62" s="13"/>
      <c r="Y62" s="14"/>
    </row>
    <row r="63" spans="1:27" s="60" customFormat="1" ht="27.95" customHeight="1">
      <c r="A63" s="47"/>
      <c r="B63" s="14"/>
      <c r="C63" s="11" t="str">
        <f>VLOOKUP(B62,LISTA!$A$1:$G$249,3,0)</f>
        <v>-</v>
      </c>
      <c r="D63" s="14"/>
      <c r="G63" s="13"/>
      <c r="I63" s="14"/>
      <c r="L63" s="13"/>
      <c r="M63" s="14"/>
      <c r="N63" s="14"/>
      <c r="Q63" s="13"/>
      <c r="R63" s="14"/>
      <c r="S63" s="14"/>
      <c r="X63" s="13"/>
      <c r="Y63" s="14"/>
    </row>
    <row r="64" spans="1:27" s="60" customFormat="1" ht="27.95" customHeight="1">
      <c r="A64" s="46"/>
      <c r="B64" s="14"/>
      <c r="C64" s="16"/>
      <c r="D64" s="14"/>
      <c r="G64" s="13"/>
      <c r="I64" s="14"/>
      <c r="L64" s="13"/>
      <c r="M64" s="14"/>
      <c r="N64" s="14"/>
      <c r="Q64" s="13"/>
      <c r="R64" s="14"/>
      <c r="S64" s="14"/>
      <c r="X64" s="13"/>
      <c r="Y64" s="14"/>
    </row>
    <row r="65" spans="1:26" ht="30">
      <c r="A65" s="4"/>
      <c r="B65" s="8"/>
      <c r="C65" s="9"/>
      <c r="D65" s="8"/>
      <c r="E65" s="6"/>
      <c r="F65" s="6"/>
      <c r="G65" s="7"/>
      <c r="H65" s="6"/>
      <c r="I65" s="8"/>
      <c r="J65" s="6"/>
      <c r="K65" s="6"/>
      <c r="L65" s="7"/>
      <c r="M65" s="8"/>
      <c r="N65" s="8"/>
      <c r="O65" s="6"/>
      <c r="P65" s="6"/>
      <c r="Q65" s="7"/>
      <c r="R65" s="8"/>
      <c r="S65" s="8"/>
      <c r="T65" s="6"/>
      <c r="U65" s="6"/>
      <c r="V65" s="6"/>
      <c r="W65" s="6"/>
      <c r="X65" s="7"/>
      <c r="Y65" s="8"/>
      <c r="Z65" s="6"/>
    </row>
  </sheetData>
  <sheetProtection formatCells="0" selectLockedCells="1" selectUnlockedCells="1"/>
  <mergeCells count="69">
    <mergeCell ref="A60:A61"/>
    <mergeCell ref="D60:E60"/>
    <mergeCell ref="E61:F61"/>
    <mergeCell ref="R3:R4"/>
    <mergeCell ref="S3:W4"/>
    <mergeCell ref="W52:W53"/>
    <mergeCell ref="E53:F53"/>
    <mergeCell ref="J53:K55"/>
    <mergeCell ref="W54:W55"/>
    <mergeCell ref="I56:J56"/>
    <mergeCell ref="W56:W57"/>
    <mergeCell ref="J57:K59"/>
    <mergeCell ref="E59:F59"/>
    <mergeCell ref="A44:A45"/>
    <mergeCell ref="D44:E44"/>
    <mergeCell ref="E45:F45"/>
    <mergeCell ref="N48:O48"/>
    <mergeCell ref="X48:Z48"/>
    <mergeCell ref="O49:P55"/>
    <mergeCell ref="W50:W51"/>
    <mergeCell ref="E51:F51"/>
    <mergeCell ref="A52:A53"/>
    <mergeCell ref="D52:E52"/>
    <mergeCell ref="E37:F37"/>
    <mergeCell ref="J37:K39"/>
    <mergeCell ref="I40:J40"/>
    <mergeCell ref="J41:K43"/>
    <mergeCell ref="Z32:AB33"/>
    <mergeCell ref="T33:W47"/>
    <mergeCell ref="E35:F35"/>
    <mergeCell ref="O35:P39"/>
    <mergeCell ref="A36:A37"/>
    <mergeCell ref="D36:E36"/>
    <mergeCell ref="O41:P47"/>
    <mergeCell ref="E43:F43"/>
    <mergeCell ref="T17:W31"/>
    <mergeCell ref="E19:F19"/>
    <mergeCell ref="A20:A21"/>
    <mergeCell ref="D20:E20"/>
    <mergeCell ref="E21:F21"/>
    <mergeCell ref="J21:K23"/>
    <mergeCell ref="I24:J24"/>
    <mergeCell ref="J25:K27"/>
    <mergeCell ref="O25:P29"/>
    <mergeCell ref="E27:F27"/>
    <mergeCell ref="O17:P23"/>
    <mergeCell ref="A28:A29"/>
    <mergeCell ref="D28:E28"/>
    <mergeCell ref="Q28:S28"/>
    <mergeCell ref="E29:F29"/>
    <mergeCell ref="E11:F11"/>
    <mergeCell ref="A12:A13"/>
    <mergeCell ref="D12:E12"/>
    <mergeCell ref="E13:F13"/>
    <mergeCell ref="N16:O16"/>
    <mergeCell ref="I8:J8"/>
    <mergeCell ref="R8:U8"/>
    <mergeCell ref="V8:W8"/>
    <mergeCell ref="J9:K11"/>
    <mergeCell ref="O9:P15"/>
    <mergeCell ref="R10:W11"/>
    <mergeCell ref="B1:H1"/>
    <mergeCell ref="I1:Y1"/>
    <mergeCell ref="E3:F3"/>
    <mergeCell ref="D4:E4"/>
    <mergeCell ref="E5:F5"/>
    <mergeCell ref="J5:K7"/>
    <mergeCell ref="R6:U6"/>
    <mergeCell ref="V6:W6"/>
  </mergeCells>
  <dataValidations count="2">
    <dataValidation type="list" allowBlank="1" sqref="B2">
      <formula1>#REF!</formula1>
    </dataValidation>
    <dataValidation type="list" allowBlank="1" sqref="B34 B30 B26 B22 B18 B14 B10 B6 B62 B58 B54 B50 B46 B42 B38">
      <formula1>#REF!</formula1>
    </dataValidation>
  </dataValidations>
  <printOptions horizontalCentered="1" verticalCentered="1"/>
  <pageMargins left="0.25" right="0.25" top="0.75" bottom="0.75" header="0.3" footer="0.3"/>
  <pageSetup paperSize="180" scale="37" pageOrder="overThenDown" orientation="landscape" horizontalDpi="4294967293" verticalDpi="4294967293"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66"/>
    <pageSetUpPr fitToPage="1"/>
  </sheetPr>
  <dimension ref="A1:AMJ65"/>
  <sheetViews>
    <sheetView zoomScale="40" zoomScaleNormal="40" workbookViewId="0">
      <selection activeCell="D63" sqref="D63"/>
    </sheetView>
  </sheetViews>
  <sheetFormatPr defaultRowHeight="26.25"/>
  <cols>
    <col min="1" max="1" width="2.625" style="45" customWidth="1"/>
    <col min="2" max="2" width="9.25" style="3" customWidth="1"/>
    <col min="3" max="3" width="55.625" style="5" customWidth="1"/>
    <col min="4" max="4" width="6.625" style="3" customWidth="1"/>
    <col min="5" max="5" width="13.875" style="1" customWidth="1"/>
    <col min="6" max="6" width="10.75" style="1" customWidth="1"/>
    <col min="7" max="7" width="9.25" style="2" customWidth="1"/>
    <col min="8" max="8" width="56.375" style="1" customWidth="1"/>
    <col min="9" max="9" width="6.625" style="3" customWidth="1"/>
    <col min="10" max="10" width="13.875" style="1" customWidth="1"/>
    <col min="11" max="11" width="10.75" style="1" customWidth="1"/>
    <col min="12" max="12" width="9.25" style="2" customWidth="1"/>
    <col min="13" max="13" width="55.25" style="3" customWidth="1"/>
    <col min="14" max="14" width="6.625" style="3" customWidth="1"/>
    <col min="15" max="15" width="14" style="1" customWidth="1"/>
    <col min="16" max="16" width="10.75" style="1" customWidth="1"/>
    <col min="17" max="17" width="9.25" style="2" customWidth="1"/>
    <col min="18" max="18" width="56" style="3" customWidth="1"/>
    <col min="19" max="19" width="10.25" style="3" customWidth="1"/>
    <col min="20" max="20" width="10.75" style="1" customWidth="1"/>
    <col min="21" max="21" width="7.25" style="1" customWidth="1"/>
    <col min="22" max="22" width="3.75" style="1" customWidth="1"/>
    <col min="23" max="23" width="18.625" style="1" customWidth="1"/>
    <col min="24" max="24" width="15" style="2" customWidth="1"/>
    <col min="25" max="25" width="56.625" style="3" customWidth="1"/>
    <col min="26" max="26" width="23.625" style="1" customWidth="1"/>
    <col min="27" max="1024" width="10.75" style="1" customWidth="1"/>
    <col min="1025" max="1025" width="9" style="48" customWidth="1"/>
    <col min="1026" max="16384" width="9" style="48"/>
  </cols>
  <sheetData>
    <row r="1" spans="1:25" s="41" customFormat="1" ht="45" customHeight="1">
      <c r="A1" s="56"/>
      <c r="B1" s="229" t="s">
        <v>257</v>
      </c>
      <c r="C1" s="229"/>
      <c r="D1" s="229"/>
      <c r="E1" s="229"/>
      <c r="F1" s="229"/>
      <c r="G1" s="229"/>
      <c r="H1" s="229"/>
      <c r="I1" s="230" t="str">
        <f ca="1">MID(CELL("nazwa_pliku",A1),FIND("]",CELL("nazwa_pliku",A1),1)+1,100)</f>
        <v>ROCZNIK 2001-2002 -55KG DZ</v>
      </c>
      <c r="J1" s="230"/>
      <c r="K1" s="230"/>
      <c r="L1" s="230"/>
      <c r="M1" s="230"/>
      <c r="N1" s="230"/>
      <c r="O1" s="230"/>
      <c r="P1" s="230"/>
      <c r="Q1" s="230"/>
      <c r="R1" s="230"/>
      <c r="S1" s="230"/>
      <c r="T1" s="230"/>
      <c r="U1" s="230"/>
      <c r="V1" s="230"/>
      <c r="W1" s="230"/>
      <c r="X1" s="230"/>
      <c r="Y1" s="230"/>
    </row>
    <row r="2" spans="1:25" s="60" customFormat="1" ht="27.95" customHeight="1">
      <c r="A2" s="59"/>
      <c r="B2" s="10">
        <v>53</v>
      </c>
      <c r="C2" s="11" t="str">
        <f>VLOOKUP(B2,LISTA!A1:G249,2,0)</f>
        <v>KURZĄTKOWSKA OLIWIA</v>
      </c>
      <c r="D2" s="12">
        <v>1</v>
      </c>
      <c r="G2" s="13"/>
      <c r="I2" s="14"/>
      <c r="L2" s="13"/>
      <c r="M2" s="14"/>
      <c r="N2" s="14"/>
      <c r="Q2" s="13"/>
      <c r="R2" s="14"/>
      <c r="S2" s="14"/>
      <c r="X2" s="13"/>
      <c r="Y2" s="14"/>
    </row>
    <row r="3" spans="1:25" s="60" customFormat="1" ht="27.95" customHeight="1">
      <c r="A3" s="47"/>
      <c r="B3" s="13"/>
      <c r="C3" s="53" t="str">
        <f>VLOOKUP(B2,LISTA!$A$1:$G$249,3,0)</f>
        <v>KOSiR KOBIERZYCE</v>
      </c>
      <c r="D3" s="14"/>
      <c r="E3" s="220"/>
      <c r="F3" s="220"/>
      <c r="G3" s="13"/>
      <c r="I3" s="14"/>
      <c r="L3" s="13"/>
      <c r="M3" s="14"/>
      <c r="N3" s="14"/>
      <c r="Q3" s="13"/>
      <c r="R3" s="277" t="s">
        <v>260</v>
      </c>
      <c r="S3" s="279" t="s">
        <v>278</v>
      </c>
      <c r="T3" s="279"/>
      <c r="U3" s="279"/>
      <c r="V3" s="279"/>
      <c r="W3" s="280"/>
      <c r="X3" s="13"/>
      <c r="Y3" s="14"/>
    </row>
    <row r="4" spans="1:25" s="60" customFormat="1" ht="27.95" customHeight="1">
      <c r="A4" s="46"/>
      <c r="B4" s="13"/>
      <c r="C4" s="16"/>
      <c r="D4" s="217" t="s">
        <v>0</v>
      </c>
      <c r="E4" s="217"/>
      <c r="F4" s="21"/>
      <c r="G4" s="15">
        <f>IF(AND(D2=1,D6=0),IF(D2=1,B2,B6),IF(D2=0,B6,$A$4))</f>
        <v>53</v>
      </c>
      <c r="H4" s="11" t="str">
        <f>IF(AND(D2=1,D6=0),IF(D2=1,C2,C6),IF(D2=0,C6,$A$4))</f>
        <v>KURZĄTKOWSKA OLIWIA</v>
      </c>
      <c r="I4" s="12" t="s">
        <v>22</v>
      </c>
      <c r="L4" s="13"/>
      <c r="M4" s="14"/>
      <c r="N4" s="14"/>
      <c r="Q4" s="13"/>
      <c r="R4" s="278"/>
      <c r="S4" s="281"/>
      <c r="T4" s="281"/>
      <c r="U4" s="281"/>
      <c r="V4" s="281"/>
      <c r="W4" s="282"/>
      <c r="X4" s="13"/>
      <c r="Y4" s="14"/>
    </row>
    <row r="5" spans="1:25" s="60" customFormat="1" ht="27.95" customHeight="1">
      <c r="A5" s="46"/>
      <c r="B5" s="13"/>
      <c r="C5" s="16"/>
      <c r="D5" s="14"/>
      <c r="E5" s="218"/>
      <c r="F5" s="218"/>
      <c r="G5" s="13"/>
      <c r="H5" s="11" t="str">
        <f>IF(AND(D2=1,D6=0),IF(D2=1,C3,C7),IF(D2=0,C7,$A$4))</f>
        <v>KOSiR KOBIERZYCE</v>
      </c>
      <c r="I5" s="14"/>
      <c r="J5" s="220"/>
      <c r="K5" s="220"/>
      <c r="L5" s="13"/>
      <c r="M5" s="14"/>
      <c r="N5" s="14"/>
      <c r="Q5" s="13"/>
      <c r="R5" s="71"/>
      <c r="S5" s="72"/>
      <c r="T5" s="72"/>
      <c r="U5" s="73"/>
      <c r="V5" s="74"/>
      <c r="W5" s="75"/>
      <c r="X5" s="13"/>
      <c r="Y5" s="14"/>
    </row>
    <row r="6" spans="1:25" s="60" customFormat="1" ht="27.95" customHeight="1">
      <c r="A6" s="59"/>
      <c r="B6" s="10"/>
      <c r="C6" s="11" t="str">
        <f>VLOOKUP(B6,LISTA!$A$1:$G$249,2,0)</f>
        <v>-</v>
      </c>
      <c r="D6" s="12">
        <v>0</v>
      </c>
      <c r="G6" s="13"/>
      <c r="I6" s="14"/>
      <c r="J6" s="220"/>
      <c r="K6" s="220"/>
      <c r="L6" s="13"/>
      <c r="M6" s="14"/>
      <c r="N6" s="14"/>
      <c r="Q6" s="13"/>
      <c r="R6" s="267" t="s">
        <v>27</v>
      </c>
      <c r="S6" s="268"/>
      <c r="T6" s="268"/>
      <c r="U6" s="268"/>
      <c r="V6" s="269" t="s">
        <v>254</v>
      </c>
      <c r="W6" s="270"/>
      <c r="X6" s="13"/>
      <c r="Y6" s="14"/>
    </row>
    <row r="7" spans="1:25" s="60" customFormat="1" ht="27.95" customHeight="1">
      <c r="A7" s="47"/>
      <c r="B7" s="13"/>
      <c r="C7" s="53" t="str">
        <f>VLOOKUP(B6,LISTA!$A$1:$G$249,3,0)</f>
        <v>-</v>
      </c>
      <c r="D7" s="14"/>
      <c r="G7" s="13"/>
      <c r="H7" s="47"/>
      <c r="I7" s="14"/>
      <c r="J7" s="220"/>
      <c r="K7" s="220"/>
      <c r="L7" s="13"/>
      <c r="M7" s="14"/>
      <c r="N7" s="14"/>
      <c r="Q7" s="13"/>
      <c r="R7" s="61"/>
      <c r="S7" s="62"/>
      <c r="T7" s="62"/>
      <c r="U7" s="66"/>
      <c r="V7" s="64"/>
      <c r="W7" s="65"/>
      <c r="X7" s="13"/>
      <c r="Y7" s="14"/>
    </row>
    <row r="8" spans="1:25" s="60" customFormat="1" ht="27.95" customHeight="1">
      <c r="A8" s="46"/>
      <c r="B8" s="13"/>
      <c r="C8" s="16"/>
      <c r="D8" s="14"/>
      <c r="G8" s="13"/>
      <c r="H8" s="46"/>
      <c r="I8" s="217" t="s">
        <v>0</v>
      </c>
      <c r="J8" s="217"/>
      <c r="K8" s="21">
        <v>24</v>
      </c>
      <c r="L8" s="15">
        <f>IF(AND(I4=1,I12=0),IF(I4=1,G4,G12),IF(I4=0,G12,$A$4))</f>
        <v>0</v>
      </c>
      <c r="M8" s="11">
        <f>IF(AND(I4=1,I12=0),IF(I4=1,H4,H12),IF(I4=0,H12,$A$4))</f>
        <v>0</v>
      </c>
      <c r="N8" s="12"/>
      <c r="Q8" s="13"/>
      <c r="R8" s="267" t="s">
        <v>24</v>
      </c>
      <c r="S8" s="268"/>
      <c r="T8" s="268"/>
      <c r="U8" s="268"/>
      <c r="V8" s="269" t="s">
        <v>253</v>
      </c>
      <c r="W8" s="270"/>
      <c r="X8" s="13"/>
      <c r="Y8" s="14"/>
    </row>
    <row r="9" spans="1:25" s="60" customFormat="1" ht="27.95" customHeight="1">
      <c r="A9" s="46"/>
      <c r="B9" s="13"/>
      <c r="C9" s="16"/>
      <c r="D9" s="14"/>
      <c r="G9" s="13"/>
      <c r="H9" s="46"/>
      <c r="I9" s="14"/>
      <c r="J9" s="218"/>
      <c r="K9" s="218"/>
      <c r="L9" s="13"/>
      <c r="M9" s="11">
        <f>IF(AND(I4=1,I12=0),IF(I4=1,H5,H13),IF(I4=0,H13,$A$4))</f>
        <v>0</v>
      </c>
      <c r="N9" s="14"/>
      <c r="O9" s="220"/>
      <c r="P9" s="220"/>
      <c r="Q9" s="13"/>
      <c r="R9" s="61"/>
      <c r="S9" s="62"/>
      <c r="T9" s="62"/>
      <c r="U9" s="66"/>
      <c r="V9" s="64"/>
      <c r="W9" s="65"/>
      <c r="X9" s="13"/>
      <c r="Y9" s="14"/>
    </row>
    <row r="10" spans="1:25" s="60" customFormat="1" ht="27.95" customHeight="1">
      <c r="A10" s="59"/>
      <c r="B10" s="10">
        <v>81</v>
      </c>
      <c r="C10" s="11" t="str">
        <f>VLOOKUP(B10,LISTA!$A$1:$G$249,2,0)</f>
        <v>FREGIEL ELWIRA</v>
      </c>
      <c r="D10" s="12">
        <v>1</v>
      </c>
      <c r="G10" s="13"/>
      <c r="I10" s="14"/>
      <c r="J10" s="218"/>
      <c r="K10" s="218"/>
      <c r="L10" s="13"/>
      <c r="M10" s="14"/>
      <c r="N10" s="14"/>
      <c r="O10" s="220"/>
      <c r="P10" s="220"/>
      <c r="Q10" s="13"/>
      <c r="R10" s="271" t="s">
        <v>258</v>
      </c>
      <c r="S10" s="272"/>
      <c r="T10" s="272"/>
      <c r="U10" s="272"/>
      <c r="V10" s="272"/>
      <c r="W10" s="273"/>
      <c r="X10" s="13"/>
      <c r="Y10" s="14"/>
    </row>
    <row r="11" spans="1:25" s="60" customFormat="1" ht="27.95" customHeight="1">
      <c r="A11" s="47"/>
      <c r="B11" s="13"/>
      <c r="C11" s="53" t="str">
        <f>VLOOKUP(B10,LISTA!$A$1:$G$249,3,0)</f>
        <v>„SAIHA” STOWARZYSZENIE KARATE KYOKUSHINKAI –IFK W PRZEMYŚLU</v>
      </c>
      <c r="D11" s="14"/>
      <c r="E11" s="220"/>
      <c r="F11" s="220"/>
      <c r="G11" s="13"/>
      <c r="I11" s="14"/>
      <c r="J11" s="218"/>
      <c r="K11" s="218"/>
      <c r="L11" s="13"/>
      <c r="M11" s="14"/>
      <c r="N11" s="14"/>
      <c r="O11" s="220"/>
      <c r="P11" s="220"/>
      <c r="Q11" s="13"/>
      <c r="R11" s="274"/>
      <c r="S11" s="275"/>
      <c r="T11" s="275"/>
      <c r="U11" s="275"/>
      <c r="V11" s="275"/>
      <c r="W11" s="276"/>
      <c r="X11" s="13"/>
      <c r="Y11" s="14"/>
    </row>
    <row r="12" spans="1:25" s="60" customFormat="1" ht="27.95" customHeight="1">
      <c r="A12" s="216"/>
      <c r="B12" s="13"/>
      <c r="C12" s="16"/>
      <c r="D12" s="217" t="s">
        <v>0</v>
      </c>
      <c r="E12" s="217"/>
      <c r="F12" s="21"/>
      <c r="G12" s="15">
        <f>IF(AND(D2=1,D6=0),IF(D2=1,B10,B14),IF(D2=0,B14,$A$4))</f>
        <v>81</v>
      </c>
      <c r="H12" s="11" t="str">
        <f>IF(AND(D10=1,D14=0),IF(D10=1,C10,C14),IF(D10=0,C14,$A$4))</f>
        <v>FREGIEL ELWIRA</v>
      </c>
      <c r="I12" s="12" t="s">
        <v>22</v>
      </c>
      <c r="L12" s="13"/>
      <c r="M12" s="14"/>
      <c r="N12" s="14"/>
      <c r="O12" s="220"/>
      <c r="P12" s="220"/>
      <c r="Q12" s="13"/>
      <c r="R12" s="14"/>
      <c r="S12" s="14"/>
      <c r="X12" s="13"/>
      <c r="Y12" s="14"/>
    </row>
    <row r="13" spans="1:25" s="60" customFormat="1" ht="27.95" customHeight="1">
      <c r="A13" s="216"/>
      <c r="B13" s="13"/>
      <c r="C13" s="16"/>
      <c r="D13" s="14"/>
      <c r="E13" s="218"/>
      <c r="F13" s="218"/>
      <c r="G13" s="13"/>
      <c r="H13" s="11" t="str">
        <f>IF(AND(D10=1,D14=0),IF(D10=1,C11,C15),IF(D10=0,C15,$A$4))</f>
        <v>„SAIHA” STOWARZYSZENIE KARATE KYOKUSHINKAI –IFK W PRZEMYŚLU</v>
      </c>
      <c r="I13" s="14"/>
      <c r="L13" s="13"/>
      <c r="M13" s="14"/>
      <c r="N13" s="14"/>
      <c r="O13" s="220"/>
      <c r="P13" s="220"/>
      <c r="Q13" s="13"/>
      <c r="R13" s="14"/>
      <c r="S13" s="14"/>
      <c r="X13" s="13"/>
      <c r="Y13" s="14"/>
    </row>
    <row r="14" spans="1:25" s="60" customFormat="1" ht="27.95" customHeight="1">
      <c r="A14" s="59"/>
      <c r="B14" s="10">
        <v>0</v>
      </c>
      <c r="C14" s="11" t="str">
        <f>VLOOKUP(B14,LISTA!$A$1:$G$249,2,0)</f>
        <v>-</v>
      </c>
      <c r="D14" s="12">
        <v>0</v>
      </c>
      <c r="G14" s="13"/>
      <c r="I14" s="14"/>
      <c r="L14" s="13"/>
      <c r="M14" s="14"/>
      <c r="N14" s="14"/>
      <c r="O14" s="220"/>
      <c r="P14" s="220"/>
      <c r="Q14" s="13"/>
      <c r="R14" s="14"/>
      <c r="S14" s="14"/>
      <c r="X14" s="13"/>
      <c r="Y14" s="14"/>
    </row>
    <row r="15" spans="1:25" s="60" customFormat="1" ht="27.95" customHeight="1">
      <c r="A15" s="47"/>
      <c r="B15" s="13"/>
      <c r="C15" s="53" t="str">
        <f>VLOOKUP(B14,LISTA!$A$1:$G$249,3,0)</f>
        <v>-</v>
      </c>
      <c r="D15" s="14"/>
      <c r="G15" s="13"/>
      <c r="I15" s="14"/>
      <c r="L15" s="13"/>
      <c r="M15" s="47"/>
      <c r="N15" s="14"/>
      <c r="O15" s="220"/>
      <c r="P15" s="220"/>
      <c r="Q15" s="13"/>
      <c r="R15" s="14"/>
      <c r="S15" s="14"/>
      <c r="X15" s="13"/>
      <c r="Y15" s="14"/>
    </row>
    <row r="16" spans="1:25" s="60" customFormat="1" ht="27.95" customHeight="1">
      <c r="A16" s="46"/>
      <c r="B16" s="13"/>
      <c r="C16" s="16"/>
      <c r="D16" s="14"/>
      <c r="G16" s="13"/>
      <c r="I16" s="14"/>
      <c r="L16" s="13"/>
      <c r="M16" s="46"/>
      <c r="N16" s="217" t="s">
        <v>0</v>
      </c>
      <c r="O16" s="217"/>
      <c r="P16" s="21">
        <v>44</v>
      </c>
      <c r="Q16" s="15">
        <f>IF(AND(N8=1,N24=0),IF(N8=1,L8,L24),IF(N8=0,L24,$A$4))</f>
        <v>0</v>
      </c>
      <c r="R16" s="11">
        <f>IF(AND(N8=1,N24=0),IF(N8=1,M8,M24),IF(N8=0,M24,$A$4))</f>
        <v>0</v>
      </c>
      <c r="S16" s="12"/>
      <c r="X16" s="13"/>
      <c r="Y16" s="14"/>
    </row>
    <row r="17" spans="1:28" s="60" customFormat="1" ht="27.95" customHeight="1">
      <c r="A17" s="46"/>
      <c r="B17" s="13"/>
      <c r="C17" s="16"/>
      <c r="D17" s="14"/>
      <c r="G17" s="13"/>
      <c r="I17" s="14"/>
      <c r="L17" s="13"/>
      <c r="M17" s="46"/>
      <c r="N17" s="14"/>
      <c r="O17" s="218"/>
      <c r="P17" s="218"/>
      <c r="Q17" s="13"/>
      <c r="R17" s="11">
        <f>IF(AND(N8=1,N24=0),IF(N8=1,M9,M25),IF(N8=0,M25,$A$4))</f>
        <v>0</v>
      </c>
      <c r="S17" s="14"/>
      <c r="T17" s="220"/>
      <c r="U17" s="220"/>
      <c r="V17" s="220"/>
      <c r="W17" s="220"/>
      <c r="X17" s="13"/>
      <c r="Y17" s="14"/>
    </row>
    <row r="18" spans="1:28" s="60" customFormat="1" ht="27.95" customHeight="1">
      <c r="A18" s="59"/>
      <c r="B18" s="10">
        <v>204</v>
      </c>
      <c r="C18" s="165" t="str">
        <f>VLOOKUP(B18,LISTA!$A$1:$G$249,2,0)</f>
        <v>WŁODARCZYK PAULINA</v>
      </c>
      <c r="D18" s="12">
        <v>1</v>
      </c>
      <c r="G18" s="13"/>
      <c r="I18" s="14"/>
      <c r="L18" s="13"/>
      <c r="M18" s="14"/>
      <c r="N18" s="14"/>
      <c r="O18" s="218"/>
      <c r="P18" s="218"/>
      <c r="Q18" s="13"/>
      <c r="R18" s="14"/>
      <c r="S18" s="14"/>
      <c r="T18" s="220"/>
      <c r="U18" s="220"/>
      <c r="V18" s="220"/>
      <c r="W18" s="220"/>
      <c r="X18" s="13"/>
      <c r="Y18" s="14"/>
    </row>
    <row r="19" spans="1:28" s="60" customFormat="1" ht="27.95" customHeight="1">
      <c r="A19" s="47"/>
      <c r="B19" s="13"/>
      <c r="C19" s="53" t="str">
        <f>VLOOKUP(B18,LISTA!$A$1:$G$249,3,0)</f>
        <v>BIAŁY LEW DOJO JELENIA GÓRA</v>
      </c>
      <c r="D19" s="14"/>
      <c r="E19" s="220"/>
      <c r="F19" s="220"/>
      <c r="G19" s="13"/>
      <c r="I19" s="14"/>
      <c r="L19" s="13"/>
      <c r="M19" s="14"/>
      <c r="N19" s="14"/>
      <c r="O19" s="218"/>
      <c r="P19" s="218"/>
      <c r="Q19" s="13"/>
      <c r="R19" s="14"/>
      <c r="S19" s="14"/>
      <c r="T19" s="220"/>
      <c r="U19" s="220"/>
      <c r="V19" s="220"/>
      <c r="W19" s="220"/>
      <c r="X19" s="13"/>
      <c r="Y19" s="14"/>
    </row>
    <row r="20" spans="1:28" s="60" customFormat="1" ht="27.95" customHeight="1">
      <c r="A20" s="216"/>
      <c r="B20" s="13"/>
      <c r="C20" s="16"/>
      <c r="D20" s="217" t="s">
        <v>0</v>
      </c>
      <c r="E20" s="217"/>
      <c r="F20" s="21"/>
      <c r="G20" s="15">
        <f>IF(AND(D2=1,D6=0),IF(D2=1,B18,B22),IF(D2=0,B22,$A$4))</f>
        <v>204</v>
      </c>
      <c r="H20" s="11" t="str">
        <f>IF(AND(D18=1,D22=0),IF(D18=1,C18,C22),IF(D18=0,C22,$A$4))</f>
        <v>WŁODARCZYK PAULINA</v>
      </c>
      <c r="I20" s="12" t="s">
        <v>22</v>
      </c>
      <c r="L20" s="13"/>
      <c r="M20" s="14"/>
      <c r="N20" s="14"/>
      <c r="O20" s="218"/>
      <c r="P20" s="218"/>
      <c r="Q20" s="13"/>
      <c r="R20" s="14"/>
      <c r="S20" s="14"/>
      <c r="T20" s="220"/>
      <c r="U20" s="220"/>
      <c r="V20" s="220"/>
      <c r="W20" s="220"/>
      <c r="X20" s="13"/>
      <c r="Y20" s="14"/>
    </row>
    <row r="21" spans="1:28" s="60" customFormat="1" ht="27.95" customHeight="1">
      <c r="A21" s="216"/>
      <c r="B21" s="13"/>
      <c r="C21" s="16"/>
      <c r="D21" s="14"/>
      <c r="E21" s="218"/>
      <c r="F21" s="218"/>
      <c r="G21" s="13"/>
      <c r="H21" s="11" t="str">
        <f>IF(AND(D18=1,D22=0),IF(D18=1,C19,C23),IF(D18=0,C23,$A$4))</f>
        <v>BIAŁY LEW DOJO JELENIA GÓRA</v>
      </c>
      <c r="I21" s="14"/>
      <c r="J21" s="220"/>
      <c r="K21" s="220"/>
      <c r="L21" s="13"/>
      <c r="M21" s="14"/>
      <c r="N21" s="14"/>
      <c r="O21" s="218"/>
      <c r="P21" s="218"/>
      <c r="Q21" s="13"/>
      <c r="R21" s="14"/>
      <c r="S21" s="14"/>
      <c r="T21" s="220"/>
      <c r="U21" s="220"/>
      <c r="V21" s="220"/>
      <c r="W21" s="220"/>
      <c r="X21" s="13"/>
      <c r="Y21" s="14"/>
    </row>
    <row r="22" spans="1:28" s="60" customFormat="1" ht="27.95" customHeight="1">
      <c r="A22" s="59"/>
      <c r="B22" s="10">
        <v>0</v>
      </c>
      <c r="C22" s="11" t="str">
        <f>VLOOKUP(B22,LISTA!$A$1:$G$249,2,0)</f>
        <v>-</v>
      </c>
      <c r="D22" s="12">
        <v>0</v>
      </c>
      <c r="G22" s="13"/>
      <c r="I22" s="14"/>
      <c r="J22" s="220"/>
      <c r="K22" s="220"/>
      <c r="L22" s="13"/>
      <c r="M22" s="14"/>
      <c r="N22" s="14"/>
      <c r="O22" s="218"/>
      <c r="P22" s="218"/>
      <c r="Q22" s="13"/>
      <c r="R22" s="14"/>
      <c r="S22" s="14"/>
      <c r="T22" s="220"/>
      <c r="U22" s="220"/>
      <c r="V22" s="220"/>
      <c r="W22" s="220"/>
      <c r="X22" s="13"/>
      <c r="Y22" s="14"/>
    </row>
    <row r="23" spans="1:28" s="60" customFormat="1" ht="27.95" customHeight="1">
      <c r="A23" s="47"/>
      <c r="B23" s="13"/>
      <c r="C23" s="53" t="str">
        <f>VLOOKUP(B22,LISTA!$A$1:$G$249,3,0)</f>
        <v>-</v>
      </c>
      <c r="D23" s="14"/>
      <c r="G23" s="13"/>
      <c r="H23" s="47"/>
      <c r="I23" s="14"/>
      <c r="J23" s="220"/>
      <c r="K23" s="220"/>
      <c r="L23" s="13"/>
      <c r="M23" s="14"/>
      <c r="N23" s="14"/>
      <c r="O23" s="218"/>
      <c r="P23" s="218"/>
      <c r="Q23" s="13"/>
      <c r="R23" s="14"/>
      <c r="S23" s="14"/>
      <c r="T23" s="220"/>
      <c r="U23" s="220"/>
      <c r="V23" s="220"/>
      <c r="W23" s="220"/>
      <c r="X23" s="13"/>
      <c r="Y23" s="14"/>
    </row>
    <row r="24" spans="1:28" s="60" customFormat="1" ht="27.95" customHeight="1">
      <c r="A24" s="46"/>
      <c r="B24" s="13"/>
      <c r="C24" s="16"/>
      <c r="D24" s="14"/>
      <c r="G24" s="13"/>
      <c r="H24" s="46"/>
      <c r="I24" s="217" t="s">
        <v>0</v>
      </c>
      <c r="J24" s="217"/>
      <c r="K24" s="21">
        <v>25</v>
      </c>
      <c r="L24" s="15">
        <f>IF(AND(I20=1,I28=0),IF(I20=1,G20,G28),IF(I20=0,G28,$A$4))</f>
        <v>0</v>
      </c>
      <c r="M24" s="11">
        <f>IF(AND(I20=1,I28=0),IF(I20=1,H20,H28),IF(I20=0,H28,$A$4))</f>
        <v>0</v>
      </c>
      <c r="N24" s="12"/>
      <c r="Q24" s="13"/>
      <c r="R24" s="14"/>
      <c r="S24" s="14"/>
      <c r="T24" s="220"/>
      <c r="U24" s="220"/>
      <c r="V24" s="220"/>
      <c r="W24" s="220"/>
      <c r="X24" s="13"/>
      <c r="Y24" s="14"/>
    </row>
    <row r="25" spans="1:28" s="60" customFormat="1" ht="27.95" customHeight="1">
      <c r="A25" s="46"/>
      <c r="B25" s="13"/>
      <c r="C25" s="16"/>
      <c r="D25" s="14"/>
      <c r="G25" s="13"/>
      <c r="H25" s="46"/>
      <c r="I25" s="14"/>
      <c r="J25" s="218"/>
      <c r="K25" s="218"/>
      <c r="L25" s="13"/>
      <c r="M25" s="11">
        <f>IF(AND(I20=1,I28=0),IF(I20=1,H21,H29),IF(I20=0,H29,$A$4))</f>
        <v>0</v>
      </c>
      <c r="N25" s="14"/>
      <c r="O25" s="220"/>
      <c r="P25" s="220"/>
      <c r="Q25" s="13"/>
      <c r="R25" s="14"/>
      <c r="S25" s="14"/>
      <c r="T25" s="220"/>
      <c r="U25" s="220"/>
      <c r="V25" s="220"/>
      <c r="W25" s="220"/>
      <c r="X25" s="13"/>
      <c r="Y25" s="14"/>
    </row>
    <row r="26" spans="1:28" s="60" customFormat="1" ht="27.95" customHeight="1">
      <c r="A26" s="59"/>
      <c r="B26" s="10">
        <v>178</v>
      </c>
      <c r="C26" s="11" t="str">
        <f>VLOOKUP(B26,LISTA!$A$1:$G$249,2,0)</f>
        <v>KOSZAŁKA KAMILA</v>
      </c>
      <c r="D26" s="12">
        <v>1</v>
      </c>
      <c r="G26" s="13"/>
      <c r="I26" s="14"/>
      <c r="J26" s="218"/>
      <c r="K26" s="218"/>
      <c r="L26" s="13"/>
      <c r="M26" s="14"/>
      <c r="N26" s="14"/>
      <c r="O26" s="220"/>
      <c r="P26" s="220"/>
      <c r="Q26" s="13"/>
      <c r="R26" s="14"/>
      <c r="S26" s="14"/>
      <c r="T26" s="220"/>
      <c r="U26" s="220"/>
      <c r="V26" s="220"/>
      <c r="W26" s="220"/>
      <c r="X26" s="13"/>
      <c r="Y26" s="14"/>
    </row>
    <row r="27" spans="1:28" s="60" customFormat="1" ht="27.95" customHeight="1">
      <c r="A27" s="47"/>
      <c r="B27" s="13"/>
      <c r="C27" s="11" t="str">
        <f>VLOOKUP(B26,LISTA!$A$1:$G$249,3,0)</f>
        <v>KOŚCIERSKI KLUB KYOKUSHIN KARATE</v>
      </c>
      <c r="D27" s="14"/>
      <c r="E27" s="220"/>
      <c r="F27" s="220"/>
      <c r="G27" s="13"/>
      <c r="I27" s="14"/>
      <c r="J27" s="218"/>
      <c r="K27" s="218"/>
      <c r="L27" s="13"/>
      <c r="M27" s="14"/>
      <c r="N27" s="14"/>
      <c r="O27" s="220"/>
      <c r="P27" s="220"/>
      <c r="Q27" s="13"/>
      <c r="R27" s="14"/>
      <c r="S27" s="14"/>
      <c r="T27" s="220"/>
      <c r="U27" s="220"/>
      <c r="V27" s="220"/>
      <c r="W27" s="220"/>
      <c r="X27" s="13"/>
      <c r="Y27" s="14"/>
    </row>
    <row r="28" spans="1:28" s="60" customFormat="1" ht="27.95" customHeight="1">
      <c r="A28" s="216"/>
      <c r="B28" s="13"/>
      <c r="C28" s="16"/>
      <c r="D28" s="217" t="s">
        <v>0</v>
      </c>
      <c r="E28" s="217"/>
      <c r="F28" s="21"/>
      <c r="G28" s="15">
        <f>IF(AND(D2=1,D6=0),IF(D2=1,B26,B30),IF(D2=0,B30,$A$4))</f>
        <v>178</v>
      </c>
      <c r="H28" s="11" t="str">
        <f>IF(AND(D26=1,D30=0),IF(D26=1,C26,C30),IF(D26=0,C30,$A$4))</f>
        <v>KOSZAŁKA KAMILA</v>
      </c>
      <c r="I28" s="12" t="s">
        <v>22</v>
      </c>
      <c r="L28" s="13"/>
      <c r="M28" s="14"/>
      <c r="N28" s="14"/>
      <c r="O28" s="220"/>
      <c r="P28" s="220"/>
      <c r="Q28" s="239" t="s">
        <v>1</v>
      </c>
      <c r="R28" s="239"/>
      <c r="S28" s="239"/>
      <c r="T28" s="220"/>
      <c r="U28" s="220"/>
      <c r="V28" s="220"/>
      <c r="W28" s="220"/>
      <c r="X28" s="13"/>
      <c r="Y28" s="14"/>
    </row>
    <row r="29" spans="1:28" s="60" customFormat="1" ht="27.95" customHeight="1">
      <c r="A29" s="216"/>
      <c r="B29" s="13"/>
      <c r="C29" s="16"/>
      <c r="D29" s="14"/>
      <c r="E29" s="218"/>
      <c r="F29" s="218"/>
      <c r="G29" s="13"/>
      <c r="H29" s="11" t="str">
        <f>IF(AND(D26=1,D30=0),IF(D26=1,C27,C31),IF(D26=0,C31,$A$4))</f>
        <v>KOŚCIERSKI KLUB KYOKUSHIN KARATE</v>
      </c>
      <c r="I29" s="14"/>
      <c r="L29" s="13"/>
      <c r="M29" s="14"/>
      <c r="N29" s="14"/>
      <c r="O29" s="220"/>
      <c r="P29" s="220"/>
      <c r="Q29" s="24"/>
      <c r="R29" s="18" t="s">
        <v>9</v>
      </c>
      <c r="S29" s="40">
        <v>53</v>
      </c>
      <c r="T29" s="220"/>
      <c r="U29" s="220"/>
      <c r="V29" s="220"/>
      <c r="W29" s="220"/>
      <c r="X29" s="13"/>
      <c r="Y29" s="14"/>
    </row>
    <row r="30" spans="1:28" s="60" customFormat="1" ht="27.95" customHeight="1">
      <c r="A30" s="59"/>
      <c r="B30" s="10"/>
      <c r="C30" s="11" t="str">
        <f>VLOOKUP(B30,LISTA!$A$1:$G$249,2,0)</f>
        <v>-</v>
      </c>
      <c r="D30" s="12">
        <v>0</v>
      </c>
      <c r="G30" s="13"/>
      <c r="I30" s="14"/>
      <c r="L30" s="13"/>
      <c r="M30" s="14"/>
      <c r="N30" s="14"/>
      <c r="Q30" s="25">
        <f>IF(AND(N8=0,N24=1),IF(N8=0,L8,L24),IF(N8=1,L24,$A$4))</f>
        <v>0</v>
      </c>
      <c r="R30" s="11">
        <f>IF(AND(N8=0,N24=1),IF(N8=0,M8,M24),IF(N8=1,M24,$A$4))</f>
        <v>0</v>
      </c>
      <c r="S30" s="26"/>
      <c r="T30" s="220"/>
      <c r="U30" s="220"/>
      <c r="V30" s="220"/>
      <c r="W30" s="220"/>
      <c r="X30" s="13"/>
      <c r="Y30" s="14"/>
    </row>
    <row r="31" spans="1:28" s="60" customFormat="1" ht="27.95" customHeight="1">
      <c r="A31" s="47"/>
      <c r="B31" s="13"/>
      <c r="C31" s="11" t="str">
        <f>VLOOKUP(B30,LISTA!$A$1:$G$249,3,0)</f>
        <v>-</v>
      </c>
      <c r="D31" s="14"/>
      <c r="G31" s="13"/>
      <c r="I31" s="14"/>
      <c r="L31" s="13"/>
      <c r="M31" s="47"/>
      <c r="N31" s="14"/>
      <c r="Q31" s="24"/>
      <c r="R31" s="11">
        <f>IF(AND(N8=0,N24=1),IF(N8=0,M9,M25),IF(N8=1,M25,$A$4))</f>
        <v>0</v>
      </c>
      <c r="S31" s="27"/>
      <c r="T31" s="220"/>
      <c r="U31" s="220"/>
      <c r="V31" s="220"/>
      <c r="W31" s="220"/>
      <c r="X31" s="28"/>
      <c r="Y31" s="29"/>
    </row>
    <row r="32" spans="1:28" s="60" customFormat="1" ht="27.95" customHeight="1">
      <c r="A32" s="46"/>
      <c r="B32" s="13"/>
      <c r="C32" s="16"/>
      <c r="D32" s="14"/>
      <c r="G32" s="13"/>
      <c r="I32" s="14"/>
      <c r="L32" s="13"/>
      <c r="M32" s="46"/>
      <c r="N32" s="14"/>
      <c r="Q32" s="24"/>
      <c r="R32" s="47"/>
      <c r="S32" s="27"/>
      <c r="T32" s="38" t="s">
        <v>9</v>
      </c>
      <c r="U32" s="38"/>
      <c r="V32" s="38"/>
      <c r="W32" s="39">
        <v>60</v>
      </c>
      <c r="X32" s="30">
        <f>IF(AND(S16=1,S48=0),IF(S16=1,Q16,Q48),IF(S16=0,Q48,$A$4))</f>
        <v>0</v>
      </c>
      <c r="Y32" s="31">
        <f>IF(AND(S16=1,S48=0),IF(S16=1,R16,R48),IF(S16=0,R48,$A$4))</f>
        <v>0</v>
      </c>
      <c r="Z32" s="237" t="s">
        <v>29</v>
      </c>
      <c r="AA32" s="238"/>
      <c r="AB32" s="238"/>
    </row>
    <row r="33" spans="1:28" s="60" customFormat="1" ht="27.95" customHeight="1">
      <c r="A33" s="46"/>
      <c r="B33" s="13"/>
      <c r="C33" s="16"/>
      <c r="D33" s="14"/>
      <c r="G33" s="13"/>
      <c r="I33" s="14"/>
      <c r="L33" s="13"/>
      <c r="M33" s="46"/>
      <c r="N33" s="14"/>
      <c r="Q33" s="24"/>
      <c r="R33" s="14"/>
      <c r="S33" s="27"/>
      <c r="T33" s="218"/>
      <c r="U33" s="218"/>
      <c r="V33" s="218"/>
      <c r="W33" s="218"/>
      <c r="X33" s="32"/>
      <c r="Y33" s="31">
        <f>IF(AND(S16=1,S48=0),IF(S16=1,R17,R49),IF(S16=0,R49,$A$4))</f>
        <v>0</v>
      </c>
      <c r="Z33" s="237"/>
      <c r="AA33" s="238"/>
      <c r="AB33" s="238"/>
    </row>
    <row r="34" spans="1:28" s="60" customFormat="1" ht="27.95" customHeight="1">
      <c r="A34" s="59"/>
      <c r="B34" s="10">
        <v>158</v>
      </c>
      <c r="C34" s="11" t="str">
        <f>VLOOKUP(B34,LISTA!$A$1:$G$249,2,0)</f>
        <v>SANGER ADRIANNA</v>
      </c>
      <c r="D34" s="12">
        <v>1</v>
      </c>
      <c r="G34" s="13"/>
      <c r="I34" s="14"/>
      <c r="L34" s="13"/>
      <c r="M34" s="14"/>
      <c r="N34" s="14"/>
      <c r="Q34" s="25">
        <f>IF(AND(N40=0,N56=1),IF(N40=0,L40,L56),IF(N40=1,L56,$A$4))</f>
        <v>0</v>
      </c>
      <c r="R34" s="11">
        <f>IF(AND(N40=0,N56=1),IF(N40=0,M40,M56),IF(N40=1,M56,$A$4))</f>
        <v>0</v>
      </c>
      <c r="S34" s="26"/>
      <c r="T34" s="218"/>
      <c r="U34" s="218"/>
      <c r="V34" s="218"/>
      <c r="W34" s="218"/>
      <c r="X34" s="33"/>
      <c r="Y34" s="34"/>
    </row>
    <row r="35" spans="1:28" s="60" customFormat="1" ht="27.95" customHeight="1">
      <c r="A35" s="47"/>
      <c r="B35" s="13"/>
      <c r="C35" s="11" t="str">
        <f>VLOOKUP(B34,LISTA!$A$1:$G$249,3,0)</f>
        <v>BYDGOSKA SZKOŁA KYOKUSHIN KARATE</v>
      </c>
      <c r="D35" s="14"/>
      <c r="E35" s="220"/>
      <c r="F35" s="220"/>
      <c r="G35" s="13"/>
      <c r="I35" s="14"/>
      <c r="L35" s="13"/>
      <c r="M35" s="14"/>
      <c r="N35" s="14"/>
      <c r="O35" s="218"/>
      <c r="P35" s="218"/>
      <c r="Q35" s="24"/>
      <c r="R35" s="11">
        <f>IF(AND(N40=0,N56=1),IF(N40=0,M41,M57),IF(N40=1,M57,$A$4))</f>
        <v>0</v>
      </c>
      <c r="S35" s="27"/>
      <c r="T35" s="218"/>
      <c r="U35" s="218"/>
      <c r="V35" s="218"/>
      <c r="W35" s="218"/>
      <c r="X35" s="13"/>
      <c r="Y35" s="14"/>
    </row>
    <row r="36" spans="1:28" s="60" customFormat="1" ht="27.95" customHeight="1">
      <c r="A36" s="216"/>
      <c r="B36" s="13"/>
      <c r="C36" s="16"/>
      <c r="D36" s="217" t="s">
        <v>0</v>
      </c>
      <c r="E36" s="217"/>
      <c r="F36" s="21"/>
      <c r="G36" s="15">
        <f>IF(AND(D2=1,D6=0),IF(D2=1,B34,B38),IF(D2=0,B38,$A$4))</f>
        <v>158</v>
      </c>
      <c r="H36" s="11" t="str">
        <f>IF(AND(D34=1,D38=0),IF(D34=1,C34,C38),IF(D34=0,C38,$A$4))</f>
        <v>SANGER ADRIANNA</v>
      </c>
      <c r="I36" s="12" t="s">
        <v>22</v>
      </c>
      <c r="L36" s="13"/>
      <c r="M36" s="14"/>
      <c r="N36" s="14"/>
      <c r="O36" s="218"/>
      <c r="P36" s="218"/>
      <c r="Q36" s="35"/>
      <c r="R36" s="36"/>
      <c r="S36" s="37"/>
      <c r="T36" s="218"/>
      <c r="U36" s="218"/>
      <c r="V36" s="218"/>
      <c r="W36" s="218"/>
      <c r="X36" s="13"/>
      <c r="Y36" s="14"/>
    </row>
    <row r="37" spans="1:28" s="60" customFormat="1" ht="27.95" customHeight="1">
      <c r="A37" s="216"/>
      <c r="B37" s="13"/>
      <c r="C37" s="16"/>
      <c r="D37" s="14"/>
      <c r="E37" s="218"/>
      <c r="F37" s="218"/>
      <c r="G37" s="13"/>
      <c r="H37" s="11" t="str">
        <f>IF(AND(D34=1,D38=0),IF(D34=1,C35,C39),IF(D34=0,C39,$A$4))</f>
        <v>BYDGOSKA SZKOŁA KYOKUSHIN KARATE</v>
      </c>
      <c r="I37" s="14"/>
      <c r="J37" s="220"/>
      <c r="K37" s="220"/>
      <c r="L37" s="13"/>
      <c r="M37" s="14"/>
      <c r="N37" s="14"/>
      <c r="O37" s="218"/>
      <c r="P37" s="218"/>
      <c r="Q37" s="13"/>
      <c r="R37" s="14"/>
      <c r="S37" s="14"/>
      <c r="T37" s="218"/>
      <c r="U37" s="218"/>
      <c r="V37" s="218"/>
      <c r="W37" s="218"/>
      <c r="X37" s="13"/>
      <c r="Y37" s="14"/>
    </row>
    <row r="38" spans="1:28" s="60" customFormat="1" ht="27.95" customHeight="1">
      <c r="A38" s="59"/>
      <c r="B38" s="10"/>
      <c r="C38" s="11" t="str">
        <f>VLOOKUP(B38,LISTA!$A$1:$G$249,2,0)</f>
        <v>-</v>
      </c>
      <c r="D38" s="12">
        <v>0</v>
      </c>
      <c r="G38" s="13"/>
      <c r="I38" s="14"/>
      <c r="J38" s="220"/>
      <c r="K38" s="220"/>
      <c r="L38" s="13"/>
      <c r="M38" s="14"/>
      <c r="N38" s="14"/>
      <c r="O38" s="218"/>
      <c r="P38" s="218"/>
      <c r="Q38" s="13"/>
      <c r="R38" s="14"/>
      <c r="S38" s="14"/>
      <c r="T38" s="218"/>
      <c r="U38" s="218"/>
      <c r="V38" s="218"/>
      <c r="W38" s="218"/>
      <c r="X38" s="13"/>
      <c r="Y38" s="14"/>
    </row>
    <row r="39" spans="1:28" s="60" customFormat="1" ht="27.95" customHeight="1">
      <c r="A39" s="47"/>
      <c r="B39" s="13"/>
      <c r="C39" s="11" t="str">
        <f>VLOOKUP(B38,LISTA!$A$1:$G$249,3,0)</f>
        <v>-</v>
      </c>
      <c r="D39" s="14"/>
      <c r="G39" s="13"/>
      <c r="H39" s="47"/>
      <c r="I39" s="14"/>
      <c r="J39" s="220"/>
      <c r="K39" s="220"/>
      <c r="L39" s="13"/>
      <c r="M39" s="14"/>
      <c r="N39" s="14"/>
      <c r="O39" s="218"/>
      <c r="P39" s="218"/>
      <c r="Q39" s="13"/>
      <c r="R39" s="14"/>
      <c r="S39" s="14"/>
      <c r="T39" s="218"/>
      <c r="U39" s="218"/>
      <c r="V39" s="218"/>
      <c r="W39" s="218"/>
      <c r="X39" s="13"/>
      <c r="Y39" s="14"/>
    </row>
    <row r="40" spans="1:28" s="60" customFormat="1" ht="27.95" customHeight="1">
      <c r="A40" s="46"/>
      <c r="B40" s="13"/>
      <c r="C40" s="16"/>
      <c r="D40" s="14"/>
      <c r="G40" s="13"/>
      <c r="H40" s="46"/>
      <c r="I40" s="217" t="s">
        <v>0</v>
      </c>
      <c r="J40" s="217"/>
      <c r="K40" s="21">
        <v>26</v>
      </c>
      <c r="L40" s="15">
        <f>IF(AND(I20=1,I28=0),IF(I20=1,G36,G44),IF(I20=0,G44,$A$4))</f>
        <v>0</v>
      </c>
      <c r="M40" s="11">
        <f>IF(AND(I36=1,I44=0),IF(I36=1,H36,H44),IF(I36=0,H44,$A$4))</f>
        <v>0</v>
      </c>
      <c r="N40" s="12"/>
      <c r="Q40" s="13"/>
      <c r="R40" s="14"/>
      <c r="S40" s="14"/>
      <c r="T40" s="218"/>
      <c r="U40" s="218"/>
      <c r="V40" s="218"/>
      <c r="W40" s="218"/>
      <c r="X40" s="13"/>
      <c r="Y40" s="14"/>
    </row>
    <row r="41" spans="1:28" s="60" customFormat="1" ht="27.95" customHeight="1">
      <c r="A41" s="46"/>
      <c r="B41" s="13"/>
      <c r="C41" s="16"/>
      <c r="D41" s="14"/>
      <c r="G41" s="13"/>
      <c r="H41" s="46"/>
      <c r="I41" s="14"/>
      <c r="J41" s="218"/>
      <c r="K41" s="218"/>
      <c r="L41" s="13"/>
      <c r="M41" s="11">
        <f>IF(AND(I36=1,I44=0),IF(I36=1,H37,H45),IF(I36=0,H45,$A$4))</f>
        <v>0</v>
      </c>
      <c r="N41" s="14"/>
      <c r="O41" s="220"/>
      <c r="P41" s="220"/>
      <c r="Q41" s="13"/>
      <c r="R41" s="14"/>
      <c r="S41" s="14"/>
      <c r="T41" s="218"/>
      <c r="U41" s="218"/>
      <c r="V41" s="218"/>
      <c r="W41" s="218"/>
      <c r="X41" s="13"/>
      <c r="Y41" s="14"/>
    </row>
    <row r="42" spans="1:28" s="60" customFormat="1" ht="27.95" customHeight="1">
      <c r="A42" s="59"/>
      <c r="B42" s="10">
        <v>71</v>
      </c>
      <c r="C42" s="11" t="str">
        <f>VLOOKUP(B42,LISTA!$A$1:$G$249,2,0)</f>
        <v>KIEREPKA AMELIA</v>
      </c>
      <c r="D42" s="12">
        <v>1</v>
      </c>
      <c r="G42" s="13"/>
      <c r="I42" s="14"/>
      <c r="J42" s="218"/>
      <c r="K42" s="218"/>
      <c r="L42" s="13"/>
      <c r="M42" s="14"/>
      <c r="N42" s="14"/>
      <c r="O42" s="220"/>
      <c r="P42" s="220"/>
      <c r="Q42" s="13"/>
      <c r="R42" s="14"/>
      <c r="S42" s="14"/>
      <c r="T42" s="218"/>
      <c r="U42" s="218"/>
      <c r="V42" s="218"/>
      <c r="W42" s="218"/>
      <c r="X42" s="13"/>
      <c r="Y42" s="14"/>
    </row>
    <row r="43" spans="1:28" s="60" customFormat="1" ht="27.95" customHeight="1">
      <c r="A43" s="47"/>
      <c r="B43" s="13"/>
      <c r="C43" s="11" t="str">
        <f>VLOOKUP(B42,LISTA!$A$1:$G$249,3,0)</f>
        <v>MKKS SAIHA</v>
      </c>
      <c r="D43" s="14"/>
      <c r="E43" s="220"/>
      <c r="F43" s="220"/>
      <c r="G43" s="13"/>
      <c r="I43" s="14"/>
      <c r="J43" s="218"/>
      <c r="K43" s="218"/>
      <c r="L43" s="13"/>
      <c r="M43" s="14"/>
      <c r="N43" s="14"/>
      <c r="O43" s="220"/>
      <c r="P43" s="220"/>
      <c r="Q43" s="13"/>
      <c r="R43" s="14"/>
      <c r="S43" s="14"/>
      <c r="T43" s="218"/>
      <c r="U43" s="218"/>
      <c r="V43" s="218"/>
      <c r="W43" s="218"/>
      <c r="X43" s="13"/>
      <c r="Y43" s="14"/>
    </row>
    <row r="44" spans="1:28" s="60" customFormat="1" ht="27.95" customHeight="1">
      <c r="A44" s="216"/>
      <c r="B44" s="13"/>
      <c r="C44" s="16"/>
      <c r="D44" s="217" t="s">
        <v>0</v>
      </c>
      <c r="E44" s="217"/>
      <c r="F44" s="21"/>
      <c r="G44" s="15">
        <f>IF(AND(D2=1,D6=0),IF(D2=1,B42,B46),IF(D2=0,B46,$A$4))</f>
        <v>71</v>
      </c>
      <c r="H44" s="11" t="str">
        <f>IF(AND(D42=1,D46=0),IF(D42=1,C42,C46),IF(D42=0,C46,$A$4))</f>
        <v>KIEREPKA AMELIA</v>
      </c>
      <c r="I44" s="12" t="s">
        <v>22</v>
      </c>
      <c r="L44" s="13"/>
      <c r="M44" s="14"/>
      <c r="N44" s="14"/>
      <c r="O44" s="220"/>
      <c r="P44" s="220"/>
      <c r="Q44" s="13"/>
      <c r="R44" s="14"/>
      <c r="S44" s="14"/>
      <c r="T44" s="218"/>
      <c r="U44" s="218"/>
      <c r="V44" s="218"/>
      <c r="W44" s="218"/>
      <c r="X44" s="13"/>
      <c r="Y44" s="14"/>
    </row>
    <row r="45" spans="1:28" s="60" customFormat="1" ht="27.95" customHeight="1">
      <c r="A45" s="216"/>
      <c r="B45" s="13"/>
      <c r="C45" s="16"/>
      <c r="D45" s="14"/>
      <c r="E45" s="218"/>
      <c r="F45" s="218"/>
      <c r="G45" s="13"/>
      <c r="H45" s="11" t="str">
        <f>IF(AND(D42=1,D46=0),IF(D42=1,C43,C47),IF(D42=0,C47,$A$4))</f>
        <v>MKKS SAIHA</v>
      </c>
      <c r="I45" s="14"/>
      <c r="L45" s="13"/>
      <c r="M45" s="14"/>
      <c r="N45" s="14"/>
      <c r="O45" s="220"/>
      <c r="P45" s="220"/>
      <c r="Q45" s="13"/>
      <c r="R45" s="14"/>
      <c r="S45" s="14"/>
      <c r="T45" s="218"/>
      <c r="U45" s="218"/>
      <c r="V45" s="218"/>
      <c r="W45" s="218"/>
      <c r="X45" s="13"/>
      <c r="Y45" s="14"/>
    </row>
    <row r="46" spans="1:28" s="60" customFormat="1" ht="27.95" customHeight="1">
      <c r="A46" s="59"/>
      <c r="B46" s="10"/>
      <c r="C46" s="11" t="str">
        <f>VLOOKUP(B46,LISTA!$A$1:$G$249,2,0)</f>
        <v>-</v>
      </c>
      <c r="D46" s="12">
        <v>0</v>
      </c>
      <c r="G46" s="13"/>
      <c r="I46" s="14"/>
      <c r="L46" s="13"/>
      <c r="M46" s="14"/>
      <c r="N46" s="14"/>
      <c r="O46" s="220"/>
      <c r="P46" s="220"/>
      <c r="Q46" s="13"/>
      <c r="R46" s="14"/>
      <c r="S46" s="14"/>
      <c r="T46" s="218"/>
      <c r="U46" s="218"/>
      <c r="V46" s="218"/>
      <c r="W46" s="218"/>
      <c r="X46" s="13"/>
      <c r="Y46" s="14"/>
    </row>
    <row r="47" spans="1:28" s="60" customFormat="1" ht="27.95" customHeight="1">
      <c r="A47" s="47"/>
      <c r="B47" s="13"/>
      <c r="C47" s="11" t="str">
        <f>VLOOKUP(B46,LISTA!$A$1:$G$249,3,0)</f>
        <v>-</v>
      </c>
      <c r="D47" s="14"/>
      <c r="G47" s="13"/>
      <c r="I47" s="14"/>
      <c r="L47" s="13"/>
      <c r="N47" s="14"/>
      <c r="O47" s="220"/>
      <c r="P47" s="220"/>
      <c r="Q47" s="13"/>
      <c r="R47" s="14"/>
      <c r="S47" s="14"/>
      <c r="T47" s="218"/>
      <c r="U47" s="218"/>
      <c r="V47" s="218"/>
      <c r="W47" s="218"/>
      <c r="X47" s="13"/>
      <c r="Y47" s="14"/>
    </row>
    <row r="48" spans="1:28" s="60" customFormat="1" ht="27.95" customHeight="1">
      <c r="A48" s="46"/>
      <c r="B48" s="13"/>
      <c r="C48" s="16"/>
      <c r="D48" s="14"/>
      <c r="G48" s="13"/>
      <c r="I48" s="14"/>
      <c r="L48" s="13"/>
      <c r="N48" s="217" t="s">
        <v>0</v>
      </c>
      <c r="O48" s="217"/>
      <c r="P48" s="21">
        <v>45</v>
      </c>
      <c r="Q48" s="15">
        <f>IF(AND(N40=1,N56=0),IF(N40=1,L40,L56),IF(N40=0,L56,$A$4))</f>
        <v>0</v>
      </c>
      <c r="R48" s="11">
        <f>IF(AND(N40=1,N56=0),IF(N40=1,M40,M56),IF(N40=0,M56,$A$4))</f>
        <v>0</v>
      </c>
      <c r="S48" s="12"/>
      <c r="X48" s="221"/>
      <c r="Y48" s="221"/>
      <c r="Z48" s="221"/>
    </row>
    <row r="49" spans="1:27" s="60" customFormat="1" ht="27.95" customHeight="1">
      <c r="A49" s="46"/>
      <c r="B49" s="13"/>
      <c r="C49" s="16"/>
      <c r="D49" s="14"/>
      <c r="G49" s="13"/>
      <c r="I49" s="14"/>
      <c r="L49" s="13"/>
      <c r="N49" s="14"/>
      <c r="O49" s="218"/>
      <c r="P49" s="218"/>
      <c r="Q49" s="13"/>
      <c r="R49" s="11">
        <f>IF(AND(N40=1,N56=0),IF(N40=1,M41,M57),IF(N40=0,M57,$A$4))</f>
        <v>0</v>
      </c>
      <c r="S49" s="14"/>
      <c r="W49" s="17"/>
      <c r="X49" s="19"/>
      <c r="Y49" s="22"/>
      <c r="Z49" s="22" t="s">
        <v>10</v>
      </c>
      <c r="AA49" s="14"/>
    </row>
    <row r="50" spans="1:27" s="60" customFormat="1" ht="27.95" customHeight="1">
      <c r="A50" s="59"/>
      <c r="B50" s="10">
        <v>56</v>
      </c>
      <c r="C50" s="11" t="str">
        <f>VLOOKUP(B50,LISTA!$A$1:$G$249,2,0)</f>
        <v>NOWAK  WERONIKA</v>
      </c>
      <c r="D50" s="12">
        <v>1</v>
      </c>
      <c r="G50" s="13"/>
      <c r="I50" s="14"/>
      <c r="L50" s="13"/>
      <c r="M50" s="14"/>
      <c r="N50" s="14"/>
      <c r="O50" s="218"/>
      <c r="P50" s="218"/>
      <c r="Q50" s="13"/>
      <c r="R50" s="14"/>
      <c r="S50" s="14"/>
      <c r="W50" s="219" t="s">
        <v>2</v>
      </c>
      <c r="X50" s="17">
        <f>X32</f>
        <v>0</v>
      </c>
      <c r="Y50" s="17">
        <f>Y32</f>
        <v>0</v>
      </c>
      <c r="Z50" s="17">
        <v>4</v>
      </c>
      <c r="AA50" s="14"/>
    </row>
    <row r="51" spans="1:27" s="60" customFormat="1" ht="27.95" customHeight="1">
      <c r="A51" s="47"/>
      <c r="B51" s="13"/>
      <c r="C51" s="11" t="str">
        <f>VLOOKUP(B50,LISTA!$A$1:$G$249,3,0)</f>
        <v>KOSiR KOBIERZYCE</v>
      </c>
      <c r="D51" s="14"/>
      <c r="E51" s="220"/>
      <c r="F51" s="220"/>
      <c r="G51" s="13"/>
      <c r="I51" s="14"/>
      <c r="L51" s="13"/>
      <c r="M51" s="14"/>
      <c r="N51" s="14"/>
      <c r="O51" s="218"/>
      <c r="P51" s="218"/>
      <c r="Q51" s="13"/>
      <c r="R51" s="14"/>
      <c r="S51" s="14"/>
      <c r="W51" s="219"/>
      <c r="X51" s="17"/>
      <c r="Y51" s="17">
        <f>Y33</f>
        <v>0</v>
      </c>
      <c r="Z51" s="17"/>
      <c r="AA51" s="14"/>
    </row>
    <row r="52" spans="1:27" s="60" customFormat="1" ht="27.95" customHeight="1">
      <c r="A52" s="216"/>
      <c r="B52" s="13"/>
      <c r="C52" s="16"/>
      <c r="D52" s="217" t="s">
        <v>0</v>
      </c>
      <c r="E52" s="217"/>
      <c r="F52" s="21"/>
      <c r="G52" s="15">
        <f>IF(AND(D2=1,D6=0),IF(D2=1,B50,B54),IF(D2=0,B54,$A$4))</f>
        <v>56</v>
      </c>
      <c r="H52" s="11" t="str">
        <f>IF(AND(D50=1,D54=0),IF(D50=1,C50,C54),IF(D50=0,C54,$A$4))</f>
        <v>NOWAK  WERONIKA</v>
      </c>
      <c r="I52" s="12" t="s">
        <v>22</v>
      </c>
      <c r="L52" s="13"/>
      <c r="M52" s="14"/>
      <c r="N52" s="14"/>
      <c r="O52" s="218"/>
      <c r="P52" s="218"/>
      <c r="Q52" s="13"/>
      <c r="R52" s="14"/>
      <c r="S52" s="14"/>
      <c r="W52" s="219" t="s">
        <v>3</v>
      </c>
      <c r="X52" s="20">
        <f>IF(S16=0,Q16,Q48)</f>
        <v>0</v>
      </c>
      <c r="Y52" s="20">
        <f>IF(S16=0,R16,R48)</f>
        <v>0</v>
      </c>
      <c r="Z52" s="17">
        <v>3</v>
      </c>
      <c r="AA52" s="14"/>
    </row>
    <row r="53" spans="1:27" s="60" customFormat="1" ht="27.95" customHeight="1">
      <c r="A53" s="216"/>
      <c r="B53" s="13"/>
      <c r="C53" s="16"/>
      <c r="D53" s="14"/>
      <c r="E53" s="218"/>
      <c r="F53" s="218"/>
      <c r="G53" s="13"/>
      <c r="H53" s="11" t="str">
        <f>IF(AND(D50=1,D54=0),IF(D50=1,C51,C55),IF(D50=0,C55,$A$4))</f>
        <v>KOSiR KOBIERZYCE</v>
      </c>
      <c r="I53" s="14"/>
      <c r="J53" s="220"/>
      <c r="K53" s="220"/>
      <c r="L53" s="13"/>
      <c r="M53" s="14"/>
      <c r="N53" s="14"/>
      <c r="O53" s="218"/>
      <c r="P53" s="218"/>
      <c r="Q53" s="13"/>
      <c r="R53" s="14"/>
      <c r="S53" s="14"/>
      <c r="W53" s="219"/>
      <c r="X53" s="17"/>
      <c r="Y53" s="20">
        <f>IF(S16=0,R17,R49)</f>
        <v>0</v>
      </c>
      <c r="Z53" s="17"/>
      <c r="AA53" s="14"/>
    </row>
    <row r="54" spans="1:27" s="60" customFormat="1" ht="27.95" customHeight="1">
      <c r="A54" s="59"/>
      <c r="B54" s="10"/>
      <c r="C54" s="11" t="str">
        <f>VLOOKUP(B54,LISTA!$A$1:$G$249,2,0)</f>
        <v>-</v>
      </c>
      <c r="D54" s="12">
        <v>0</v>
      </c>
      <c r="G54" s="13"/>
      <c r="I54" s="14"/>
      <c r="J54" s="220"/>
      <c r="K54" s="220"/>
      <c r="L54" s="13"/>
      <c r="M54" s="14"/>
      <c r="N54" s="14"/>
      <c r="O54" s="218"/>
      <c r="P54" s="218"/>
      <c r="Q54" s="13"/>
      <c r="R54" s="14"/>
      <c r="S54" s="14"/>
      <c r="W54" s="219" t="s">
        <v>4</v>
      </c>
      <c r="X54" s="20">
        <f>IF(S30=1,Q30,Q34)</f>
        <v>0</v>
      </c>
      <c r="Y54" s="20">
        <f>IF(S30=1,R30,R34)</f>
        <v>0</v>
      </c>
      <c r="Z54" s="17">
        <v>2</v>
      </c>
      <c r="AA54" s="14"/>
    </row>
    <row r="55" spans="1:27" s="60" customFormat="1" ht="27.95" customHeight="1">
      <c r="A55" s="47"/>
      <c r="B55" s="13"/>
      <c r="C55" s="11" t="str">
        <f>VLOOKUP(B54,LISTA!$A$1:$G$249,3,0)</f>
        <v>-</v>
      </c>
      <c r="D55" s="14"/>
      <c r="G55" s="13"/>
      <c r="H55" s="47"/>
      <c r="I55" s="14"/>
      <c r="J55" s="220"/>
      <c r="K55" s="220"/>
      <c r="L55" s="13"/>
      <c r="M55" s="14"/>
      <c r="N55" s="14"/>
      <c r="O55" s="218"/>
      <c r="P55" s="218"/>
      <c r="Q55" s="13"/>
      <c r="R55" s="14"/>
      <c r="S55" s="14"/>
      <c r="W55" s="219"/>
      <c r="X55" s="17"/>
      <c r="Y55" s="20">
        <f>IF(S30=1,R31,R35)</f>
        <v>0</v>
      </c>
      <c r="Z55" s="17"/>
      <c r="AA55" s="14"/>
    </row>
    <row r="56" spans="1:27" s="60" customFormat="1" ht="27.95" customHeight="1">
      <c r="A56" s="46"/>
      <c r="B56" s="13"/>
      <c r="C56" s="16"/>
      <c r="D56" s="14"/>
      <c r="G56" s="13"/>
      <c r="H56" s="46"/>
      <c r="I56" s="217" t="s">
        <v>0</v>
      </c>
      <c r="J56" s="217"/>
      <c r="K56" s="21">
        <v>27</v>
      </c>
      <c r="L56" s="15">
        <f>IF(AND(I20=1,I28=0),IF(I20=1,G52,G60),IF(I20=0,G60,$A$4))</f>
        <v>0</v>
      </c>
      <c r="M56" s="11">
        <f>IF(AND(I52=1,I60=0),IF(I52=1,H52,H60),IF(I52=0,H60,$A$4))</f>
        <v>0</v>
      </c>
      <c r="N56" s="12"/>
      <c r="Q56" s="13"/>
      <c r="R56" s="14"/>
      <c r="S56" s="14"/>
      <c r="W56" s="219" t="s">
        <v>5</v>
      </c>
      <c r="X56" s="20">
        <f>IF(S30=0,Q30,Q34)</f>
        <v>0</v>
      </c>
      <c r="Y56" s="20">
        <f>IF(S30=0,R30,R34)</f>
        <v>0</v>
      </c>
      <c r="Z56" s="17">
        <v>1</v>
      </c>
      <c r="AA56" s="14"/>
    </row>
    <row r="57" spans="1:27" s="60" customFormat="1" ht="27.95" customHeight="1">
      <c r="A57" s="46"/>
      <c r="B57" s="13"/>
      <c r="C57" s="16"/>
      <c r="D57" s="14"/>
      <c r="G57" s="13"/>
      <c r="H57" s="46"/>
      <c r="I57" s="14"/>
      <c r="J57" s="218"/>
      <c r="K57" s="218"/>
      <c r="L57" s="13"/>
      <c r="M57" s="11">
        <f>IF(AND(I52=1,I60=0),IF(I52=1,H53,H61),IF(I52=0,H61,$A$4))</f>
        <v>0</v>
      </c>
      <c r="N57" s="14"/>
      <c r="Q57" s="13"/>
      <c r="R57" s="14"/>
      <c r="S57" s="14"/>
      <c r="W57" s="219"/>
      <c r="X57" s="17"/>
      <c r="Y57" s="20">
        <f>IF(S30=0,R31,R35)</f>
        <v>0</v>
      </c>
      <c r="Z57" s="23"/>
    </row>
    <row r="58" spans="1:27" s="60" customFormat="1" ht="27.95" customHeight="1">
      <c r="A58" s="59"/>
      <c r="B58" s="10">
        <v>79</v>
      </c>
      <c r="C58" s="11" t="str">
        <f>VLOOKUP(B58,LISTA!$A$1:$G$249,2,0)</f>
        <v>KROSTA JUSTYNA</v>
      </c>
      <c r="D58" s="12">
        <v>1</v>
      </c>
      <c r="G58" s="13"/>
      <c r="I58" s="14"/>
      <c r="J58" s="218"/>
      <c r="K58" s="218"/>
      <c r="L58" s="13"/>
      <c r="M58" s="14"/>
      <c r="N58" s="14"/>
      <c r="Q58" s="13"/>
      <c r="R58" s="14"/>
      <c r="S58" s="14"/>
      <c r="X58" s="13"/>
      <c r="Y58" s="14"/>
    </row>
    <row r="59" spans="1:27" s="60" customFormat="1" ht="27.95" customHeight="1">
      <c r="A59" s="47"/>
      <c r="B59" s="13"/>
      <c r="C59" s="11" t="str">
        <f>VLOOKUP(B58,LISTA!$A$1:$G$249,3,0)</f>
        <v>NIEPOŁOMICKI KLUB SHINKYOKUSHIN</v>
      </c>
      <c r="D59" s="14"/>
      <c r="E59" s="220"/>
      <c r="F59" s="220"/>
      <c r="G59" s="13"/>
      <c r="I59" s="14"/>
      <c r="J59" s="218"/>
      <c r="K59" s="218"/>
      <c r="L59" s="13"/>
      <c r="M59" s="14"/>
      <c r="N59" s="14"/>
      <c r="Q59" s="13"/>
      <c r="R59" s="14"/>
      <c r="S59" s="14"/>
      <c r="X59" s="13"/>
      <c r="Y59" s="14"/>
    </row>
    <row r="60" spans="1:27" s="60" customFormat="1" ht="27.95" customHeight="1">
      <c r="A60" s="216"/>
      <c r="B60" s="13"/>
      <c r="C60" s="16"/>
      <c r="D60" s="217" t="s">
        <v>0</v>
      </c>
      <c r="E60" s="217"/>
      <c r="F60" s="21"/>
      <c r="G60" s="15">
        <f>IF(AND(D2=1,D6=0),IF(D2=1,B58,B62),IF(D2=0,B62,$A$4))</f>
        <v>79</v>
      </c>
      <c r="H60" s="11" t="str">
        <f>IF(AND(D58=1,D62=0),IF(D58=1,C58,C62),IF(D58=0,C62,$A$4))</f>
        <v>KROSTA JUSTYNA</v>
      </c>
      <c r="I60" s="12" t="s">
        <v>22</v>
      </c>
      <c r="L60" s="13"/>
      <c r="M60" s="14"/>
      <c r="N60" s="14"/>
      <c r="Q60" s="13"/>
      <c r="R60" s="14"/>
      <c r="S60" s="14"/>
      <c r="X60" s="13"/>
      <c r="Y60" s="14"/>
    </row>
    <row r="61" spans="1:27" s="60" customFormat="1" ht="27.95" customHeight="1">
      <c r="A61" s="216"/>
      <c r="B61" s="13"/>
      <c r="C61" s="16"/>
      <c r="D61" s="14"/>
      <c r="E61" s="218"/>
      <c r="F61" s="218"/>
      <c r="G61" s="13"/>
      <c r="H61" s="11" t="str">
        <f>IF(AND(D58=1,D62=0),IF(D58=1,C59,C63),IF(D58=0,C63,$A$4))</f>
        <v>NIEPOŁOMICKI KLUB SHINKYOKUSHIN</v>
      </c>
      <c r="I61" s="14"/>
      <c r="L61" s="13"/>
      <c r="M61" s="14"/>
      <c r="N61" s="14"/>
      <c r="Q61" s="13"/>
      <c r="R61" s="14"/>
      <c r="S61" s="14"/>
      <c r="X61" s="13"/>
      <c r="Y61" s="14"/>
    </row>
    <row r="62" spans="1:27" s="60" customFormat="1" ht="27.95" customHeight="1">
      <c r="A62" s="59"/>
      <c r="B62" s="10"/>
      <c r="C62" s="11" t="str">
        <f>VLOOKUP(B62,LISTA!$A$1:$G$249,2,0)</f>
        <v>-</v>
      </c>
      <c r="D62" s="12">
        <v>0</v>
      </c>
      <c r="G62" s="13"/>
      <c r="I62" s="14"/>
      <c r="L62" s="13"/>
      <c r="M62" s="14"/>
      <c r="N62" s="14"/>
      <c r="Q62" s="13"/>
      <c r="R62" s="14"/>
      <c r="S62" s="14"/>
      <c r="X62" s="13"/>
      <c r="Y62" s="14"/>
    </row>
    <row r="63" spans="1:27" s="60" customFormat="1" ht="27.95" customHeight="1">
      <c r="A63" s="47"/>
      <c r="B63" s="14"/>
      <c r="C63" s="11" t="str">
        <f>VLOOKUP(B62,LISTA!$A$1:$G$249,3,0)</f>
        <v>-</v>
      </c>
      <c r="D63" s="14"/>
      <c r="G63" s="13"/>
      <c r="I63" s="14"/>
      <c r="L63" s="13"/>
      <c r="M63" s="14"/>
      <c r="N63" s="14"/>
      <c r="Q63" s="13"/>
      <c r="R63" s="14"/>
      <c r="S63" s="14"/>
      <c r="X63" s="13"/>
      <c r="Y63" s="14"/>
    </row>
    <row r="64" spans="1:27" s="60" customFormat="1" ht="27.95" customHeight="1">
      <c r="A64" s="46"/>
      <c r="B64" s="14"/>
      <c r="C64" s="16"/>
      <c r="D64" s="14"/>
      <c r="G64" s="13"/>
      <c r="I64" s="14"/>
      <c r="L64" s="13"/>
      <c r="M64" s="14"/>
      <c r="N64" s="14"/>
      <c r="Q64" s="13"/>
      <c r="R64" s="14"/>
      <c r="S64" s="14"/>
      <c r="X64" s="13"/>
      <c r="Y64" s="14"/>
    </row>
    <row r="65" spans="1:26" ht="30">
      <c r="A65" s="4"/>
      <c r="B65" s="8"/>
      <c r="C65" s="9"/>
      <c r="D65" s="8"/>
      <c r="E65" s="6"/>
      <c r="F65" s="6"/>
      <c r="G65" s="7"/>
      <c r="H65" s="6"/>
      <c r="I65" s="8"/>
      <c r="J65" s="6"/>
      <c r="K65" s="6"/>
      <c r="L65" s="7"/>
      <c r="M65" s="8"/>
      <c r="N65" s="8"/>
      <c r="O65" s="6"/>
      <c r="P65" s="6"/>
      <c r="Q65" s="7"/>
      <c r="R65" s="8"/>
      <c r="S65" s="8"/>
      <c r="T65" s="6"/>
      <c r="U65" s="6"/>
      <c r="V65" s="6"/>
      <c r="W65" s="6"/>
      <c r="X65" s="7"/>
      <c r="Y65" s="8"/>
      <c r="Z65" s="6"/>
    </row>
  </sheetData>
  <sheetProtection formatCells="0" selectLockedCells="1" selectUnlockedCells="1"/>
  <mergeCells count="69">
    <mergeCell ref="A60:A61"/>
    <mergeCell ref="D60:E60"/>
    <mergeCell ref="E61:F61"/>
    <mergeCell ref="R3:R4"/>
    <mergeCell ref="S3:W4"/>
    <mergeCell ref="W52:W53"/>
    <mergeCell ref="E53:F53"/>
    <mergeCell ref="J53:K55"/>
    <mergeCell ref="W54:W55"/>
    <mergeCell ref="I56:J56"/>
    <mergeCell ref="W56:W57"/>
    <mergeCell ref="J57:K59"/>
    <mergeCell ref="E59:F59"/>
    <mergeCell ref="A44:A45"/>
    <mergeCell ref="D44:E44"/>
    <mergeCell ref="E45:F45"/>
    <mergeCell ref="N48:O48"/>
    <mergeCell ref="X48:Z48"/>
    <mergeCell ref="O49:P55"/>
    <mergeCell ref="W50:W51"/>
    <mergeCell ref="E51:F51"/>
    <mergeCell ref="A52:A53"/>
    <mergeCell ref="D52:E52"/>
    <mergeCell ref="E37:F37"/>
    <mergeCell ref="J37:K39"/>
    <mergeCell ref="I40:J40"/>
    <mergeCell ref="J41:K43"/>
    <mergeCell ref="Z32:AB33"/>
    <mergeCell ref="T33:W47"/>
    <mergeCell ref="E35:F35"/>
    <mergeCell ref="O35:P39"/>
    <mergeCell ref="A36:A37"/>
    <mergeCell ref="D36:E36"/>
    <mergeCell ref="O41:P47"/>
    <mergeCell ref="E43:F43"/>
    <mergeCell ref="T17:W31"/>
    <mergeCell ref="E19:F19"/>
    <mergeCell ref="A20:A21"/>
    <mergeCell ref="D20:E20"/>
    <mergeCell ref="E21:F21"/>
    <mergeCell ref="J21:K23"/>
    <mergeCell ref="I24:J24"/>
    <mergeCell ref="J25:K27"/>
    <mergeCell ref="O25:P29"/>
    <mergeCell ref="E27:F27"/>
    <mergeCell ref="O17:P23"/>
    <mergeCell ref="A28:A29"/>
    <mergeCell ref="D28:E28"/>
    <mergeCell ref="Q28:S28"/>
    <mergeCell ref="E29:F29"/>
    <mergeCell ref="E11:F11"/>
    <mergeCell ref="A12:A13"/>
    <mergeCell ref="D12:E12"/>
    <mergeCell ref="E13:F13"/>
    <mergeCell ref="N16:O16"/>
    <mergeCell ref="I8:J8"/>
    <mergeCell ref="R8:U8"/>
    <mergeCell ref="V8:W8"/>
    <mergeCell ref="J9:K11"/>
    <mergeCell ref="O9:P15"/>
    <mergeCell ref="R10:W11"/>
    <mergeCell ref="B1:H1"/>
    <mergeCell ref="I1:Y1"/>
    <mergeCell ref="E3:F3"/>
    <mergeCell ref="D4:E4"/>
    <mergeCell ref="E5:F5"/>
    <mergeCell ref="J5:K7"/>
    <mergeCell ref="R6:U6"/>
    <mergeCell ref="V6:W6"/>
  </mergeCells>
  <dataValidations count="2">
    <dataValidation type="list" allowBlank="1" sqref="B34 B30 B26 B22 B18 B14 B10 B6 B62 B58 B54 B50 B46 B42 B38">
      <formula1>#REF!</formula1>
    </dataValidation>
    <dataValidation type="list" allowBlank="1" sqref="B2">
      <formula1>#REF!</formula1>
    </dataValidation>
  </dataValidations>
  <printOptions horizontalCentered="1" verticalCentered="1"/>
  <pageMargins left="0.25" right="0.25" top="0.75" bottom="0.75" header="0.3" footer="0.3"/>
  <pageSetup paperSize="180" scale="37" pageOrder="overThenDown" orientation="landscape" horizontalDpi="4294967293" verticalDpi="4294967293"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66"/>
    <pageSetUpPr fitToPage="1"/>
  </sheetPr>
  <dimension ref="A1:AMJ65"/>
  <sheetViews>
    <sheetView zoomScale="25" zoomScaleNormal="25" workbookViewId="0">
      <selection activeCell="L41" sqref="L41"/>
    </sheetView>
  </sheetViews>
  <sheetFormatPr defaultRowHeight="26.25"/>
  <cols>
    <col min="1" max="1" width="2.625" style="45" customWidth="1"/>
    <col min="2" max="2" width="9.25" style="3" customWidth="1"/>
    <col min="3" max="3" width="55.625" style="5" customWidth="1"/>
    <col min="4" max="4" width="6.625" style="3" customWidth="1"/>
    <col min="5" max="5" width="13.875" style="1" customWidth="1"/>
    <col min="6" max="6" width="10.75" style="1" customWidth="1"/>
    <col min="7" max="7" width="9.25" style="2" customWidth="1"/>
    <col min="8" max="8" width="56.375" style="1" customWidth="1"/>
    <col min="9" max="9" width="6.625" style="3" customWidth="1"/>
    <col min="10" max="10" width="13.875" style="1" customWidth="1"/>
    <col min="11" max="11" width="10.75" style="1" customWidth="1"/>
    <col min="12" max="12" width="9.25" style="2" customWidth="1"/>
    <col min="13" max="13" width="55.25" style="3" customWidth="1"/>
    <col min="14" max="14" width="6.625" style="3" customWidth="1"/>
    <col min="15" max="15" width="14" style="1" customWidth="1"/>
    <col min="16" max="16" width="10.75" style="1" customWidth="1"/>
    <col min="17" max="17" width="9.25" style="2" customWidth="1"/>
    <col min="18" max="18" width="56" style="3" customWidth="1"/>
    <col min="19" max="19" width="10.25" style="3" customWidth="1"/>
    <col min="20" max="20" width="10.75" style="1" customWidth="1"/>
    <col min="21" max="21" width="7.25" style="1" customWidth="1"/>
    <col min="22" max="22" width="3.75" style="1" customWidth="1"/>
    <col min="23" max="23" width="21.625" style="1" customWidth="1"/>
    <col min="24" max="24" width="15" style="2" customWidth="1"/>
    <col min="25" max="25" width="56.625" style="3" customWidth="1"/>
    <col min="26" max="26" width="23.625" style="1" customWidth="1"/>
    <col min="27" max="1024" width="10.75" style="1" customWidth="1"/>
    <col min="1025" max="1025" width="9" style="48" customWidth="1"/>
    <col min="1026" max="16384" width="9" style="48"/>
  </cols>
  <sheetData>
    <row r="1" spans="1:25" s="41" customFormat="1" ht="45" customHeight="1">
      <c r="A1" s="56"/>
      <c r="B1" s="229" t="s">
        <v>257</v>
      </c>
      <c r="C1" s="229"/>
      <c r="D1" s="229"/>
      <c r="E1" s="229"/>
      <c r="F1" s="229"/>
      <c r="G1" s="229"/>
      <c r="H1" s="229"/>
      <c r="I1" s="230" t="str">
        <f ca="1">MID(CELL("nazwa_pliku",A1),FIND("]",CELL("nazwa_pliku",A1),1)+1,100)</f>
        <v>ROCZNIK 2001-2002 -65KG DZ</v>
      </c>
      <c r="J1" s="230"/>
      <c r="K1" s="230"/>
      <c r="L1" s="230"/>
      <c r="M1" s="230"/>
      <c r="N1" s="230"/>
      <c r="O1" s="230"/>
      <c r="P1" s="230"/>
      <c r="Q1" s="230"/>
      <c r="R1" s="230"/>
      <c r="S1" s="230"/>
      <c r="T1" s="230"/>
      <c r="U1" s="230"/>
      <c r="V1" s="230"/>
      <c r="W1" s="230"/>
      <c r="X1" s="230"/>
      <c r="Y1" s="230"/>
    </row>
    <row r="2" spans="1:25" s="60" customFormat="1" ht="27.95" customHeight="1">
      <c r="A2" s="59"/>
      <c r="B2" s="10">
        <v>134</v>
      </c>
      <c r="C2" s="11" t="str">
        <f>VLOOKUP(B2,LISTA!A1:G249,2,0)</f>
        <v>SOCHA  ZUZANNA</v>
      </c>
      <c r="D2" s="12">
        <v>1</v>
      </c>
      <c r="G2" s="13"/>
      <c r="I2" s="14"/>
      <c r="L2" s="13"/>
      <c r="M2" s="14"/>
      <c r="N2" s="14"/>
      <c r="Q2" s="13"/>
      <c r="R2" s="14"/>
      <c r="S2" s="14"/>
      <c r="X2" s="13"/>
      <c r="Y2" s="14"/>
    </row>
    <row r="3" spans="1:25" s="60" customFormat="1" ht="27.95" customHeight="1">
      <c r="A3" s="47"/>
      <c r="B3" s="13"/>
      <c r="C3" s="53" t="str">
        <f>VLOOKUP(B2,LISTA!$A$1:$G$249,3,0)</f>
        <v>WĄBRZESKI KLUB SPORTÓW I SZTUK WALKI</v>
      </c>
      <c r="D3" s="14"/>
      <c r="E3" s="220"/>
      <c r="F3" s="220"/>
      <c r="G3" s="13"/>
      <c r="I3" s="14"/>
      <c r="L3" s="13"/>
      <c r="M3" s="14"/>
      <c r="N3" s="14"/>
      <c r="Q3" s="13"/>
      <c r="R3" s="277" t="s">
        <v>260</v>
      </c>
      <c r="S3" s="279" t="s">
        <v>278</v>
      </c>
      <c r="T3" s="279"/>
      <c r="U3" s="279"/>
      <c r="V3" s="279"/>
      <c r="W3" s="280"/>
      <c r="X3" s="13"/>
      <c r="Y3" s="14"/>
    </row>
    <row r="4" spans="1:25" s="60" customFormat="1" ht="27.95" customHeight="1">
      <c r="A4" s="46"/>
      <c r="B4" s="13"/>
      <c r="C4" s="16"/>
      <c r="D4" s="217" t="s">
        <v>0</v>
      </c>
      <c r="E4" s="217"/>
      <c r="F4" s="21"/>
      <c r="G4" s="15">
        <f>IF(AND(D2=1,D6=0),IF(D2=1,B2,B6),IF(D2=0,B6,$A$4))</f>
        <v>134</v>
      </c>
      <c r="H4" s="11" t="str">
        <f>IF(AND(D2=1,D6=0),IF(D2=1,C2,C6),IF(D2=0,C6,$A$4))</f>
        <v>SOCHA  ZUZANNA</v>
      </c>
      <c r="I4" s="12">
        <v>1</v>
      </c>
      <c r="L4" s="13"/>
      <c r="M4" s="14"/>
      <c r="N4" s="14"/>
      <c r="Q4" s="13"/>
      <c r="R4" s="278"/>
      <c r="S4" s="281"/>
      <c r="T4" s="281"/>
      <c r="U4" s="281"/>
      <c r="V4" s="281"/>
      <c r="W4" s="282"/>
      <c r="X4" s="13"/>
      <c r="Y4" s="14"/>
    </row>
    <row r="5" spans="1:25" s="60" customFormat="1" ht="27.95" customHeight="1">
      <c r="A5" s="46"/>
      <c r="B5" s="13"/>
      <c r="C5" s="16"/>
      <c r="D5" s="14"/>
      <c r="E5" s="218"/>
      <c r="F5" s="218"/>
      <c r="G5" s="13"/>
      <c r="H5" s="11" t="str">
        <f>IF(AND(D2=1,D6=0),IF(D2=1,C3,C7),IF(D2=0,C7,$A$4))</f>
        <v>WĄBRZESKI KLUB SPORTÓW I SZTUK WALKI</v>
      </c>
      <c r="I5" s="14"/>
      <c r="J5" s="220"/>
      <c r="K5" s="220"/>
      <c r="L5" s="13"/>
      <c r="M5" s="14"/>
      <c r="N5" s="14"/>
      <c r="Q5" s="13"/>
      <c r="R5" s="71"/>
      <c r="S5" s="72"/>
      <c r="T5" s="72"/>
      <c r="U5" s="73"/>
      <c r="V5" s="74"/>
      <c r="W5" s="75"/>
      <c r="X5" s="13"/>
      <c r="Y5" s="14"/>
    </row>
    <row r="6" spans="1:25" s="60" customFormat="1" ht="27.95" customHeight="1">
      <c r="A6" s="59"/>
      <c r="B6" s="10">
        <v>0</v>
      </c>
      <c r="C6" s="11" t="str">
        <f>VLOOKUP(B6,LISTA!$A$1:$G$249,2,0)</f>
        <v>-</v>
      </c>
      <c r="D6" s="12">
        <v>0</v>
      </c>
      <c r="G6" s="13"/>
      <c r="I6" s="14"/>
      <c r="J6" s="220"/>
      <c r="K6" s="220"/>
      <c r="L6" s="13"/>
      <c r="M6" s="14"/>
      <c r="N6" s="14"/>
      <c r="Q6" s="13"/>
      <c r="R6" s="267" t="s">
        <v>27</v>
      </c>
      <c r="S6" s="268"/>
      <c r="T6" s="268"/>
      <c r="U6" s="268"/>
      <c r="V6" s="269" t="s">
        <v>254</v>
      </c>
      <c r="W6" s="270"/>
      <c r="X6" s="13"/>
      <c r="Y6" s="14"/>
    </row>
    <row r="7" spans="1:25" s="60" customFormat="1" ht="27.95" customHeight="1">
      <c r="A7" s="47"/>
      <c r="B7" s="13"/>
      <c r="C7" s="53" t="str">
        <f>VLOOKUP(B6,LISTA!$A$1:$G$249,3,0)</f>
        <v>-</v>
      </c>
      <c r="D7" s="14"/>
      <c r="G7" s="13"/>
      <c r="H7" s="47"/>
      <c r="I7" s="14"/>
      <c r="J7" s="220"/>
      <c r="K7" s="220"/>
      <c r="L7" s="13"/>
      <c r="M7" s="14"/>
      <c r="N7" s="14"/>
      <c r="Q7" s="13"/>
      <c r="R7" s="61"/>
      <c r="S7" s="62"/>
      <c r="T7" s="62"/>
      <c r="U7" s="66"/>
      <c r="V7" s="64"/>
      <c r="W7" s="65"/>
      <c r="X7" s="13"/>
      <c r="Y7" s="14"/>
    </row>
    <row r="8" spans="1:25" s="60" customFormat="1" ht="27.95" customHeight="1">
      <c r="A8" s="46"/>
      <c r="B8" s="13"/>
      <c r="C8" s="16"/>
      <c r="D8" s="14"/>
      <c r="G8" s="13"/>
      <c r="H8" s="46"/>
      <c r="I8" s="217" t="s">
        <v>0</v>
      </c>
      <c r="J8" s="217"/>
      <c r="K8" s="21"/>
      <c r="L8" s="15">
        <f>IF(AND(I4=1,I12=0),IF(I4=1,G4,G12),IF(I4=0,G12,$A$4))</f>
        <v>134</v>
      </c>
      <c r="M8" s="11" t="str">
        <f>IF(AND(I4=1,I12=0),IF(I4=1,H4,H12),IF(I4=0,H12,$A$4))</f>
        <v>SOCHA  ZUZANNA</v>
      </c>
      <c r="N8" s="12"/>
      <c r="Q8" s="13"/>
      <c r="R8" s="267" t="s">
        <v>24</v>
      </c>
      <c r="S8" s="268"/>
      <c r="T8" s="268"/>
      <c r="U8" s="268"/>
      <c r="V8" s="269" t="s">
        <v>253</v>
      </c>
      <c r="W8" s="270"/>
      <c r="X8" s="13"/>
      <c r="Y8" s="14"/>
    </row>
    <row r="9" spans="1:25" s="60" customFormat="1" ht="27.95" customHeight="1">
      <c r="A9" s="46"/>
      <c r="B9" s="13"/>
      <c r="C9" s="16"/>
      <c r="D9" s="14"/>
      <c r="G9" s="13"/>
      <c r="H9" s="46"/>
      <c r="I9" s="14"/>
      <c r="J9" s="218"/>
      <c r="K9" s="218"/>
      <c r="L9" s="13"/>
      <c r="M9" s="11" t="str">
        <f>IF(AND(I4=1,I12=0),IF(I4=1,H5,H13),IF(I4=0,H13,$A$4))</f>
        <v>WĄBRZESKI KLUB SPORTÓW I SZTUK WALKI</v>
      </c>
      <c r="N9" s="14"/>
      <c r="O9" s="220"/>
      <c r="P9" s="220"/>
      <c r="Q9" s="13"/>
      <c r="R9" s="61"/>
      <c r="S9" s="62"/>
      <c r="T9" s="62"/>
      <c r="U9" s="66"/>
      <c r="V9" s="64"/>
      <c r="W9" s="65"/>
      <c r="X9" s="13"/>
      <c r="Y9" s="14"/>
    </row>
    <row r="10" spans="1:25" s="60" customFormat="1" ht="27.95" customHeight="1">
      <c r="A10" s="59"/>
      <c r="B10" s="10">
        <v>0</v>
      </c>
      <c r="C10" s="11" t="str">
        <f>VLOOKUP(B10,LISTA!$A$1:$G$249,2,0)</f>
        <v>-</v>
      </c>
      <c r="D10" s="12" t="s">
        <v>22</v>
      </c>
      <c r="G10" s="13"/>
      <c r="I10" s="14"/>
      <c r="J10" s="218"/>
      <c r="K10" s="218"/>
      <c r="L10" s="13"/>
      <c r="M10" s="14"/>
      <c r="N10" s="14"/>
      <c r="O10" s="220"/>
      <c r="P10" s="220"/>
      <c r="Q10" s="13"/>
      <c r="R10" s="271" t="s">
        <v>258</v>
      </c>
      <c r="S10" s="272"/>
      <c r="T10" s="272"/>
      <c r="U10" s="272"/>
      <c r="V10" s="272"/>
      <c r="W10" s="273"/>
      <c r="X10" s="13"/>
      <c r="Y10" s="14"/>
    </row>
    <row r="11" spans="1:25" s="60" customFormat="1" ht="27.95" customHeight="1">
      <c r="A11" s="47"/>
      <c r="B11" s="13"/>
      <c r="C11" s="53" t="str">
        <f>VLOOKUP(B10,LISTA!$A$1:$G$249,3,0)</f>
        <v>-</v>
      </c>
      <c r="D11" s="14"/>
      <c r="E11" s="220"/>
      <c r="F11" s="220"/>
      <c r="G11" s="13"/>
      <c r="I11" s="14"/>
      <c r="J11" s="218"/>
      <c r="K11" s="218"/>
      <c r="L11" s="13"/>
      <c r="M11" s="14"/>
      <c r="N11" s="14"/>
      <c r="O11" s="220"/>
      <c r="P11" s="220"/>
      <c r="Q11" s="13"/>
      <c r="R11" s="274"/>
      <c r="S11" s="275"/>
      <c r="T11" s="275"/>
      <c r="U11" s="275"/>
      <c r="V11" s="275"/>
      <c r="W11" s="276"/>
      <c r="X11" s="13"/>
      <c r="Y11" s="14"/>
    </row>
    <row r="12" spans="1:25" s="60" customFormat="1" ht="27.95" customHeight="1">
      <c r="A12" s="216"/>
      <c r="B12" s="13"/>
      <c r="C12" s="16"/>
      <c r="D12" s="217" t="s">
        <v>0</v>
      </c>
      <c r="E12" s="217"/>
      <c r="F12" s="21"/>
      <c r="G12" s="15">
        <f>IF(AND(D2=1,D6=0),IF(D2=1,B10,B14),IF(D2=0,B14,$A$4))</f>
        <v>0</v>
      </c>
      <c r="H12" s="11">
        <f>IF(AND(D10=1,D14=0),IF(D10=1,C10,C14),IF(D10=0,C14,$A$4))</f>
        <v>0</v>
      </c>
      <c r="I12" s="12"/>
      <c r="L12" s="13"/>
      <c r="M12" s="14"/>
      <c r="N12" s="14"/>
      <c r="O12" s="220"/>
      <c r="P12" s="220"/>
      <c r="Q12" s="13"/>
      <c r="R12" s="14"/>
      <c r="S12" s="14"/>
      <c r="X12" s="13"/>
      <c r="Y12" s="14"/>
    </row>
    <row r="13" spans="1:25" s="60" customFormat="1" ht="27.95" customHeight="1">
      <c r="A13" s="216"/>
      <c r="B13" s="13"/>
      <c r="C13" s="16"/>
      <c r="D13" s="14"/>
      <c r="E13" s="218"/>
      <c r="F13" s="218"/>
      <c r="G13" s="13"/>
      <c r="H13" s="11">
        <f>IF(AND(D10=1,D14=0),IF(D10=1,C11,C15),IF(D10=0,C15,$A$4))</f>
        <v>0</v>
      </c>
      <c r="I13" s="14"/>
      <c r="L13" s="13"/>
      <c r="M13" s="14"/>
      <c r="N13" s="14"/>
      <c r="O13" s="220"/>
      <c r="P13" s="220"/>
      <c r="Q13" s="13"/>
      <c r="R13" s="14"/>
      <c r="S13" s="14"/>
      <c r="X13" s="13"/>
      <c r="Y13" s="14"/>
    </row>
    <row r="14" spans="1:25" s="60" customFormat="1" ht="27.95" customHeight="1">
      <c r="A14" s="59"/>
      <c r="B14" s="10">
        <v>0</v>
      </c>
      <c r="C14" s="11" t="str">
        <f>VLOOKUP(B14,LISTA!$A$1:$G$249,2,0)</f>
        <v>-</v>
      </c>
      <c r="D14" s="12" t="s">
        <v>22</v>
      </c>
      <c r="G14" s="13"/>
      <c r="I14" s="14"/>
      <c r="L14" s="13"/>
      <c r="M14" s="14"/>
      <c r="N14" s="14"/>
      <c r="O14" s="220"/>
      <c r="P14" s="220"/>
      <c r="Q14" s="13"/>
      <c r="R14" s="14"/>
      <c r="S14" s="14"/>
      <c r="X14" s="13"/>
      <c r="Y14" s="14"/>
    </row>
    <row r="15" spans="1:25" s="60" customFormat="1" ht="27.95" customHeight="1">
      <c r="A15" s="47"/>
      <c r="B15" s="13"/>
      <c r="C15" s="53" t="str">
        <f>VLOOKUP(B14,LISTA!$A$1:$G$249,3,0)</f>
        <v>-</v>
      </c>
      <c r="D15" s="14"/>
      <c r="G15" s="13"/>
      <c r="I15" s="14"/>
      <c r="L15" s="13"/>
      <c r="M15" s="47"/>
      <c r="N15" s="14"/>
      <c r="O15" s="220"/>
      <c r="P15" s="220"/>
      <c r="Q15" s="13"/>
      <c r="R15" s="14"/>
      <c r="S15" s="14"/>
      <c r="X15" s="13"/>
      <c r="Y15" s="14"/>
    </row>
    <row r="16" spans="1:25" s="60" customFormat="1" ht="27.95" customHeight="1">
      <c r="A16" s="46"/>
      <c r="B16" s="13"/>
      <c r="C16" s="16"/>
      <c r="D16" s="14"/>
      <c r="G16" s="13"/>
      <c r="I16" s="14"/>
      <c r="L16" s="13"/>
      <c r="M16" s="46"/>
      <c r="N16" s="217" t="s">
        <v>0</v>
      </c>
      <c r="O16" s="217"/>
      <c r="P16" s="21">
        <v>42</v>
      </c>
      <c r="Q16" s="15">
        <f>IF(AND(N8=1,N24=0),IF(N8=1,L8,L24),IF(N8=0,L24,$A$4))</f>
        <v>0</v>
      </c>
      <c r="R16" s="11">
        <f>IF(AND(N8=1,N24=0),IF(N8=1,M8,M24),IF(N8=0,M24,$A$4))</f>
        <v>0</v>
      </c>
      <c r="S16" s="12"/>
      <c r="X16" s="13"/>
      <c r="Y16" s="14"/>
    </row>
    <row r="17" spans="1:28" s="60" customFormat="1" ht="27.95" customHeight="1">
      <c r="A17" s="46"/>
      <c r="B17" s="13"/>
      <c r="C17" s="16"/>
      <c r="D17" s="14"/>
      <c r="G17" s="13"/>
      <c r="I17" s="14"/>
      <c r="L17" s="13"/>
      <c r="M17" s="46"/>
      <c r="N17" s="14"/>
      <c r="O17" s="218"/>
      <c r="P17" s="218"/>
      <c r="Q17" s="13"/>
      <c r="R17" s="11">
        <f>IF(AND(N8=1,N24=0),IF(N8=1,M9,M25),IF(N8=0,M25,$A$4))</f>
        <v>0</v>
      </c>
      <c r="S17" s="14"/>
      <c r="T17" s="220"/>
      <c r="U17" s="220"/>
      <c r="V17" s="220"/>
      <c r="W17" s="220"/>
      <c r="X17" s="13"/>
      <c r="Y17" s="14"/>
    </row>
    <row r="18" spans="1:28" s="60" customFormat="1" ht="27.95" customHeight="1">
      <c r="A18" s="59"/>
      <c r="B18" s="10">
        <v>186</v>
      </c>
      <c r="C18" s="11" t="str">
        <f>VLOOKUP(B18,LISTA!$A$1:$G$249,2,0)</f>
        <v>MOWIŃSKA ZUZANNA</v>
      </c>
      <c r="D18" s="12">
        <v>1</v>
      </c>
      <c r="G18" s="13"/>
      <c r="I18" s="14"/>
      <c r="L18" s="13"/>
      <c r="M18" s="14"/>
      <c r="N18" s="14"/>
      <c r="O18" s="218"/>
      <c r="P18" s="218"/>
      <c r="Q18" s="13"/>
      <c r="R18" s="14"/>
      <c r="S18" s="14"/>
      <c r="T18" s="220"/>
      <c r="U18" s="220"/>
      <c r="V18" s="220"/>
      <c r="W18" s="220"/>
      <c r="X18" s="13"/>
      <c r="Y18" s="14"/>
    </row>
    <row r="19" spans="1:28" s="60" customFormat="1" ht="27.95" customHeight="1">
      <c r="A19" s="47"/>
      <c r="B19" s="13"/>
      <c r="C19" s="53" t="str">
        <f>VLOOKUP(B18,LISTA!$A$1:$G$249,3,0)</f>
        <v>TORUŃSKI KLUB KARATE KYOKUSHIN</v>
      </c>
      <c r="D19" s="14"/>
      <c r="E19" s="220"/>
      <c r="F19" s="220"/>
      <c r="G19" s="13"/>
      <c r="I19" s="14"/>
      <c r="L19" s="13"/>
      <c r="M19" s="14"/>
      <c r="N19" s="14"/>
      <c r="O19" s="218"/>
      <c r="P19" s="218"/>
      <c r="Q19" s="13"/>
      <c r="R19" s="14"/>
      <c r="S19" s="14"/>
      <c r="T19" s="220"/>
      <c r="U19" s="220"/>
      <c r="V19" s="220"/>
      <c r="W19" s="220"/>
      <c r="X19" s="13"/>
      <c r="Y19" s="14"/>
    </row>
    <row r="20" spans="1:28" s="60" customFormat="1" ht="27.95" customHeight="1">
      <c r="A20" s="216"/>
      <c r="B20" s="13"/>
      <c r="C20" s="16"/>
      <c r="D20" s="217" t="s">
        <v>0</v>
      </c>
      <c r="E20" s="217"/>
      <c r="F20" s="21"/>
      <c r="G20" s="15">
        <f>IF(AND(D2=1,D6=0),IF(D2=1,B18,B22),IF(D2=0,B22,$A$4))</f>
        <v>186</v>
      </c>
      <c r="H20" s="11" t="str">
        <f>IF(AND(D18=1,D22=0),IF(D18=1,C18,C22),IF(D18=0,C22,$A$4))</f>
        <v>MOWIŃSKA ZUZANNA</v>
      </c>
      <c r="I20" s="12" t="s">
        <v>22</v>
      </c>
      <c r="L20" s="13"/>
      <c r="M20" s="14"/>
      <c r="N20" s="14"/>
      <c r="O20" s="218"/>
      <c r="P20" s="218"/>
      <c r="Q20" s="13"/>
      <c r="R20" s="14"/>
      <c r="S20" s="14"/>
      <c r="T20" s="220"/>
      <c r="U20" s="220"/>
      <c r="V20" s="220"/>
      <c r="W20" s="220"/>
      <c r="X20" s="13"/>
      <c r="Y20" s="14"/>
    </row>
    <row r="21" spans="1:28" s="60" customFormat="1" ht="27.95" customHeight="1">
      <c r="A21" s="216"/>
      <c r="B21" s="13"/>
      <c r="C21" s="16"/>
      <c r="D21" s="14"/>
      <c r="E21" s="218"/>
      <c r="F21" s="218"/>
      <c r="G21" s="13"/>
      <c r="H21" s="11" t="str">
        <f>IF(AND(D18=1,D22=0),IF(D18=1,C19,C23),IF(D18=0,C23,$A$4))</f>
        <v>TORUŃSKI KLUB KARATE KYOKUSHIN</v>
      </c>
      <c r="I21" s="14"/>
      <c r="J21" s="220"/>
      <c r="K21" s="220"/>
      <c r="L21" s="13"/>
      <c r="M21" s="14"/>
      <c r="N21" s="14"/>
      <c r="O21" s="218"/>
      <c r="P21" s="218"/>
      <c r="Q21" s="13"/>
      <c r="R21" s="14"/>
      <c r="S21" s="14"/>
      <c r="T21" s="220"/>
      <c r="U21" s="220"/>
      <c r="V21" s="220"/>
      <c r="W21" s="220"/>
      <c r="X21" s="13"/>
      <c r="Y21" s="14"/>
    </row>
    <row r="22" spans="1:28" s="60" customFormat="1" ht="27.95" customHeight="1">
      <c r="A22" s="59"/>
      <c r="B22" s="10">
        <v>0</v>
      </c>
      <c r="C22" s="11" t="str">
        <f>VLOOKUP(B22,LISTA!$A$1:$G$249,2,0)</f>
        <v>-</v>
      </c>
      <c r="D22" s="12">
        <v>0</v>
      </c>
      <c r="G22" s="13"/>
      <c r="I22" s="14"/>
      <c r="J22" s="220"/>
      <c r="K22" s="220"/>
      <c r="L22" s="13"/>
      <c r="M22" s="14"/>
      <c r="N22" s="14"/>
      <c r="O22" s="218"/>
      <c r="P22" s="218"/>
      <c r="Q22" s="13"/>
      <c r="R22" s="14"/>
      <c r="S22" s="14"/>
      <c r="T22" s="220"/>
      <c r="U22" s="220"/>
      <c r="V22" s="220"/>
      <c r="W22" s="220"/>
      <c r="X22" s="13"/>
      <c r="Y22" s="14"/>
    </row>
    <row r="23" spans="1:28" s="60" customFormat="1" ht="27.95" customHeight="1">
      <c r="A23" s="47"/>
      <c r="B23" s="13"/>
      <c r="C23" s="53" t="str">
        <f>VLOOKUP(B22,LISTA!$A$1:$G$249,3,0)</f>
        <v>-</v>
      </c>
      <c r="D23" s="14"/>
      <c r="G23" s="13"/>
      <c r="H23" s="47"/>
      <c r="I23" s="14"/>
      <c r="J23" s="220"/>
      <c r="K23" s="220"/>
      <c r="L23" s="13"/>
      <c r="M23" s="14"/>
      <c r="N23" s="14"/>
      <c r="O23" s="218"/>
      <c r="P23" s="218"/>
      <c r="Q23" s="13"/>
      <c r="R23" s="14"/>
      <c r="S23" s="14"/>
      <c r="T23" s="220"/>
      <c r="U23" s="220"/>
      <c r="V23" s="220"/>
      <c r="W23" s="220"/>
      <c r="X23" s="13"/>
      <c r="Y23" s="14"/>
    </row>
    <row r="24" spans="1:28" s="60" customFormat="1" ht="27.95" customHeight="1">
      <c r="A24" s="46"/>
      <c r="B24" s="13"/>
      <c r="C24" s="16"/>
      <c r="D24" s="14"/>
      <c r="G24" s="13"/>
      <c r="H24" s="46"/>
      <c r="I24" s="217" t="s">
        <v>0</v>
      </c>
      <c r="J24" s="217"/>
      <c r="K24" s="21">
        <v>22</v>
      </c>
      <c r="L24" s="15">
        <f>IF(AND(I20=1,I28=0),IF(I20=1,G20,G28),IF(I20=0,G28,$A$4))</f>
        <v>0</v>
      </c>
      <c r="M24" s="11">
        <f>IF(AND(I20=1,I28=0),IF(I20=1,H20,H28),IF(I20=0,H28,$A$4))</f>
        <v>0</v>
      </c>
      <c r="N24" s="12"/>
      <c r="Q24" s="13"/>
      <c r="R24" s="14"/>
      <c r="S24" s="14"/>
      <c r="T24" s="220"/>
      <c r="U24" s="220"/>
      <c r="V24" s="220"/>
      <c r="W24" s="220"/>
      <c r="X24" s="13"/>
      <c r="Y24" s="14"/>
    </row>
    <row r="25" spans="1:28" s="60" customFormat="1" ht="27.95" customHeight="1">
      <c r="A25" s="46"/>
      <c r="B25" s="13"/>
      <c r="C25" s="16"/>
      <c r="D25" s="14"/>
      <c r="G25" s="13"/>
      <c r="H25" s="46"/>
      <c r="I25" s="14"/>
      <c r="J25" s="218"/>
      <c r="K25" s="218"/>
      <c r="L25" s="13"/>
      <c r="M25" s="11">
        <f>IF(AND(I20=1,I28=0),IF(I20=1,H21,H29),IF(I20=0,H29,$A$4))</f>
        <v>0</v>
      </c>
      <c r="N25" s="14"/>
      <c r="O25" s="220"/>
      <c r="P25" s="220"/>
      <c r="Q25" s="13"/>
      <c r="R25" s="14"/>
      <c r="S25" s="14"/>
      <c r="T25" s="220"/>
      <c r="U25" s="220"/>
      <c r="V25" s="220"/>
      <c r="W25" s="220"/>
      <c r="X25" s="13"/>
      <c r="Y25" s="14"/>
    </row>
    <row r="26" spans="1:28" s="60" customFormat="1" ht="27.95" customHeight="1">
      <c r="A26" s="59"/>
      <c r="B26" s="10">
        <v>17</v>
      </c>
      <c r="C26" s="11" t="str">
        <f>VLOOKUP(B26,LISTA!$A$1:$G$249,2,0)</f>
        <v>MAREK KLAUDIA</v>
      </c>
      <c r="D26" s="12">
        <v>1</v>
      </c>
      <c r="G26" s="13"/>
      <c r="I26" s="14"/>
      <c r="J26" s="218"/>
      <c r="K26" s="218"/>
      <c r="L26" s="13"/>
      <c r="M26" s="14"/>
      <c r="N26" s="14"/>
      <c r="O26" s="220"/>
      <c r="P26" s="220"/>
      <c r="Q26" s="13"/>
      <c r="R26" s="14"/>
      <c r="S26" s="14"/>
      <c r="T26" s="220"/>
      <c r="U26" s="220"/>
      <c r="V26" s="220"/>
      <c r="W26" s="220"/>
      <c r="X26" s="13"/>
      <c r="Y26" s="14"/>
    </row>
    <row r="27" spans="1:28" s="60" customFormat="1" ht="27.95" customHeight="1">
      <c r="A27" s="47"/>
      <c r="B27" s="13"/>
      <c r="C27" s="11" t="str">
        <f>VLOOKUP(B26,LISTA!$A$1:$G$249,3,0)</f>
        <v>GŁUSZYCKI KLUB KARATE KYOKUSHIN</v>
      </c>
      <c r="D27" s="14"/>
      <c r="E27" s="220"/>
      <c r="F27" s="220"/>
      <c r="G27" s="13"/>
      <c r="I27" s="14"/>
      <c r="J27" s="218"/>
      <c r="K27" s="218"/>
      <c r="L27" s="13"/>
      <c r="M27" s="14"/>
      <c r="N27" s="14"/>
      <c r="O27" s="220"/>
      <c r="P27" s="220"/>
      <c r="Q27" s="13"/>
      <c r="R27" s="14"/>
      <c r="S27" s="14"/>
      <c r="T27" s="220"/>
      <c r="U27" s="220"/>
      <c r="V27" s="220"/>
      <c r="W27" s="220"/>
      <c r="X27" s="13"/>
      <c r="Y27" s="14"/>
    </row>
    <row r="28" spans="1:28" s="60" customFormat="1" ht="27.95" customHeight="1">
      <c r="A28" s="216"/>
      <c r="B28" s="13"/>
      <c r="C28" s="16"/>
      <c r="D28" s="217" t="s">
        <v>0</v>
      </c>
      <c r="E28" s="217"/>
      <c r="F28" s="21"/>
      <c r="G28" s="15">
        <f>IF(AND(D2=1,D6=0),IF(D2=1,B26,B30),IF(D2=0,B30,$A$4))</f>
        <v>17</v>
      </c>
      <c r="H28" s="11" t="str">
        <f>IF(AND(D26=1,D30=0),IF(D26=1,C26,C30),IF(D26=0,C30,$A$4))</f>
        <v>MAREK KLAUDIA</v>
      </c>
      <c r="I28" s="12" t="s">
        <v>22</v>
      </c>
      <c r="L28" s="13"/>
      <c r="M28" s="14"/>
      <c r="N28" s="14"/>
      <c r="O28" s="220"/>
      <c r="P28" s="220"/>
      <c r="Q28" s="239" t="s">
        <v>1</v>
      </c>
      <c r="R28" s="239"/>
      <c r="S28" s="239"/>
      <c r="T28" s="220"/>
      <c r="U28" s="220"/>
      <c r="V28" s="220"/>
      <c r="W28" s="220"/>
      <c r="X28" s="13"/>
      <c r="Y28" s="14"/>
    </row>
    <row r="29" spans="1:28" s="60" customFormat="1" ht="27.95" customHeight="1">
      <c r="A29" s="216"/>
      <c r="B29" s="13"/>
      <c r="C29" s="16"/>
      <c r="D29" s="14"/>
      <c r="E29" s="218"/>
      <c r="F29" s="218"/>
      <c r="G29" s="13"/>
      <c r="H29" s="11" t="str">
        <f>IF(AND(D26=1,D30=0),IF(D26=1,C27,C31),IF(D26=0,C31,$A$4))</f>
        <v>GŁUSZYCKI KLUB KARATE KYOKUSHIN</v>
      </c>
      <c r="I29" s="14"/>
      <c r="L29" s="13"/>
      <c r="M29" s="14"/>
      <c r="N29" s="14"/>
      <c r="O29" s="220"/>
      <c r="P29" s="220"/>
      <c r="Q29" s="24"/>
      <c r="R29" s="18" t="s">
        <v>9</v>
      </c>
      <c r="S29" s="40">
        <v>52</v>
      </c>
      <c r="T29" s="220"/>
      <c r="U29" s="220"/>
      <c r="V29" s="220"/>
      <c r="W29" s="220"/>
      <c r="X29" s="13"/>
      <c r="Y29" s="14"/>
    </row>
    <row r="30" spans="1:28" s="60" customFormat="1" ht="27.95" customHeight="1">
      <c r="A30" s="59"/>
      <c r="B30" s="10"/>
      <c r="C30" s="11" t="str">
        <f>VLOOKUP(B30,LISTA!$A$1:$G$249,2,0)</f>
        <v>-</v>
      </c>
      <c r="D30" s="12">
        <v>0</v>
      </c>
      <c r="G30" s="13"/>
      <c r="I30" s="14"/>
      <c r="L30" s="13"/>
      <c r="M30" s="14"/>
      <c r="N30" s="14"/>
      <c r="Q30" s="25">
        <f>IF(AND(N8=0,N24=1),IF(N8=0,L8,L24),IF(N8=1,L24,$A$4))</f>
        <v>0</v>
      </c>
      <c r="R30" s="11">
        <f>IF(AND(N8=0,N24=1),IF(N8=0,M8,M24),IF(N8=1,M24,$A$4))</f>
        <v>0</v>
      </c>
      <c r="S30" s="26"/>
      <c r="T30" s="220"/>
      <c r="U30" s="220"/>
      <c r="V30" s="220"/>
      <c r="W30" s="220"/>
      <c r="X30" s="13"/>
      <c r="Y30" s="14"/>
    </row>
    <row r="31" spans="1:28" s="60" customFormat="1" ht="27.95" customHeight="1">
      <c r="A31" s="47"/>
      <c r="B31" s="13"/>
      <c r="C31" s="11" t="str">
        <f>VLOOKUP(B30,LISTA!$A$1:$G$249,3,0)</f>
        <v>-</v>
      </c>
      <c r="D31" s="14"/>
      <c r="G31" s="13"/>
      <c r="I31" s="14"/>
      <c r="L31" s="13"/>
      <c r="M31" s="47"/>
      <c r="N31" s="14"/>
      <c r="Q31" s="24"/>
      <c r="R31" s="11">
        <f>IF(AND(N8=0,N24=1),IF(N8=0,M9,M25),IF(N8=1,M25,$A$4))</f>
        <v>0</v>
      </c>
      <c r="S31" s="27"/>
      <c r="T31" s="220"/>
      <c r="U31" s="220"/>
      <c r="V31" s="220"/>
      <c r="W31" s="220"/>
      <c r="X31" s="28"/>
      <c r="Y31" s="29"/>
    </row>
    <row r="32" spans="1:28" s="60" customFormat="1" ht="27.95" customHeight="1">
      <c r="A32" s="46"/>
      <c r="B32" s="13"/>
      <c r="C32" s="16"/>
      <c r="D32" s="14"/>
      <c r="G32" s="13"/>
      <c r="I32" s="14"/>
      <c r="L32" s="13"/>
      <c r="M32" s="46"/>
      <c r="N32" s="14"/>
      <c r="Q32" s="24"/>
      <c r="R32" s="47"/>
      <c r="S32" s="27"/>
      <c r="T32" s="38" t="s">
        <v>9</v>
      </c>
      <c r="U32" s="38"/>
      <c r="V32" s="38"/>
      <c r="W32" s="39">
        <v>61</v>
      </c>
      <c r="X32" s="30">
        <f>IF(AND(S16=1,S48=0),IF(S16=1,Q16,Q48),IF(S16=0,Q48,$A$4))</f>
        <v>0</v>
      </c>
      <c r="Y32" s="31">
        <f>IF(AND(S16=1,S48=0),IF(S16=1,R16,R48),IF(S16=0,R48,$A$4))</f>
        <v>0</v>
      </c>
      <c r="Z32" s="237"/>
      <c r="AA32" s="238"/>
      <c r="AB32" s="238"/>
    </row>
    <row r="33" spans="1:28" s="60" customFormat="1" ht="27.95" customHeight="1">
      <c r="A33" s="46"/>
      <c r="B33" s="13"/>
      <c r="C33" s="16"/>
      <c r="D33" s="14"/>
      <c r="G33" s="13"/>
      <c r="I33" s="14"/>
      <c r="L33" s="13"/>
      <c r="M33" s="46"/>
      <c r="N33" s="14"/>
      <c r="Q33" s="24"/>
      <c r="R33" s="14"/>
      <c r="S33" s="27"/>
      <c r="T33" s="218"/>
      <c r="U33" s="218"/>
      <c r="V33" s="218"/>
      <c r="W33" s="218"/>
      <c r="X33" s="32"/>
      <c r="Y33" s="31">
        <f>IF(AND(S16=1,S48=0),IF(S16=1,R17,R49),IF(S16=0,R49,$A$4))</f>
        <v>0</v>
      </c>
      <c r="Z33" s="237"/>
      <c r="AA33" s="238"/>
      <c r="AB33" s="238"/>
    </row>
    <row r="34" spans="1:28" s="60" customFormat="1" ht="27.95" customHeight="1">
      <c r="A34" s="59"/>
      <c r="B34" s="10">
        <v>127</v>
      </c>
      <c r="C34" s="11" t="str">
        <f>VLOOKUP(B34,LISTA!$A$1:$G$249,2,0)</f>
        <v>KOLENDA GABRIELA</v>
      </c>
      <c r="D34" s="12">
        <v>1</v>
      </c>
      <c r="G34" s="13"/>
      <c r="I34" s="14"/>
      <c r="L34" s="13"/>
      <c r="M34" s="14"/>
      <c r="N34" s="14"/>
      <c r="Q34" s="25">
        <f>IF(AND(N40=0,N56=1),IF(N40=0,L40,L56),IF(N40=1,L56,$A$4))</f>
        <v>0</v>
      </c>
      <c r="R34" s="11">
        <f>IF(AND(N40=0,N56=1),IF(N40=0,M40,M56),IF(N40=1,M56,$A$4))</f>
        <v>0</v>
      </c>
      <c r="S34" s="26"/>
      <c r="T34" s="218"/>
      <c r="U34" s="218"/>
      <c r="V34" s="218"/>
      <c r="W34" s="218"/>
      <c r="X34" s="33"/>
      <c r="Y34" s="34"/>
    </row>
    <row r="35" spans="1:28" s="60" customFormat="1" ht="27.95" customHeight="1">
      <c r="A35" s="47"/>
      <c r="B35" s="13"/>
      <c r="C35" s="11" t="str">
        <f>VLOOKUP(B34,LISTA!$A$1:$G$249,3,0)</f>
        <v>KLUB SPORTÓW I SZTUK WALK W TURKU</v>
      </c>
      <c r="D35" s="14"/>
      <c r="E35" s="220"/>
      <c r="F35" s="220"/>
      <c r="G35" s="13"/>
      <c r="I35" s="14"/>
      <c r="L35" s="13"/>
      <c r="M35" s="14"/>
      <c r="N35" s="14"/>
      <c r="O35" s="218"/>
      <c r="P35" s="218"/>
      <c r="Q35" s="24"/>
      <c r="R35" s="11">
        <f>IF(AND(N40=0,N56=1),IF(N40=0,M41,M57),IF(N40=1,M57,$A$4))</f>
        <v>0</v>
      </c>
      <c r="S35" s="27"/>
      <c r="T35" s="218"/>
      <c r="U35" s="218"/>
      <c r="V35" s="218"/>
      <c r="W35" s="218"/>
      <c r="X35" s="13"/>
      <c r="Y35" s="14"/>
    </row>
    <row r="36" spans="1:28" s="60" customFormat="1" ht="27.95" customHeight="1">
      <c r="A36" s="216"/>
      <c r="B36" s="13"/>
      <c r="C36" s="16"/>
      <c r="D36" s="217" t="s">
        <v>0</v>
      </c>
      <c r="E36" s="217"/>
      <c r="F36" s="21"/>
      <c r="G36" s="15">
        <f>IF(AND(D2=1,D6=0),IF(D2=1,B34,B38),IF(D2=0,B38,$A$4))</f>
        <v>127</v>
      </c>
      <c r="H36" s="11" t="str">
        <f>IF(AND(D34=1,D38=0),IF(D34=1,C34,C38),IF(D34=0,C38,$A$4))</f>
        <v>KOLENDA GABRIELA</v>
      </c>
      <c r="I36" s="12">
        <v>1</v>
      </c>
      <c r="L36" s="13"/>
      <c r="M36" s="14"/>
      <c r="N36" s="14"/>
      <c r="O36" s="218"/>
      <c r="P36" s="218"/>
      <c r="Q36" s="35"/>
      <c r="R36" s="36"/>
      <c r="S36" s="37"/>
      <c r="T36" s="218"/>
      <c r="U36" s="218"/>
      <c r="V36" s="218"/>
      <c r="W36" s="218"/>
      <c r="X36" s="13"/>
      <c r="Y36" s="14"/>
    </row>
    <row r="37" spans="1:28" s="60" customFormat="1" ht="27.95" customHeight="1">
      <c r="A37" s="216"/>
      <c r="B37" s="13"/>
      <c r="C37" s="16"/>
      <c r="D37" s="14"/>
      <c r="E37" s="218"/>
      <c r="F37" s="218"/>
      <c r="G37" s="13"/>
      <c r="H37" s="11" t="str">
        <f>IF(AND(D34=1,D38=0),IF(D34=1,C35,C39),IF(D34=0,C39,$A$4))</f>
        <v>KLUB SPORTÓW I SZTUK WALK W TURKU</v>
      </c>
      <c r="I37" s="14"/>
      <c r="J37" s="220"/>
      <c r="K37" s="220"/>
      <c r="L37" s="13"/>
      <c r="M37" s="14"/>
      <c r="N37" s="14"/>
      <c r="O37" s="218"/>
      <c r="P37" s="218"/>
      <c r="Q37" s="13"/>
      <c r="R37" s="14"/>
      <c r="S37" s="14"/>
      <c r="T37" s="218"/>
      <c r="U37" s="218"/>
      <c r="V37" s="218"/>
      <c r="W37" s="218"/>
      <c r="X37" s="13"/>
      <c r="Y37" s="14"/>
    </row>
    <row r="38" spans="1:28" s="60" customFormat="1" ht="27.95" customHeight="1">
      <c r="A38" s="59"/>
      <c r="B38" s="10"/>
      <c r="C38" s="11" t="str">
        <f>VLOOKUP(B38,LISTA!$A$1:$G$249,2,0)</f>
        <v>-</v>
      </c>
      <c r="D38" s="12">
        <v>0</v>
      </c>
      <c r="G38" s="13"/>
      <c r="I38" s="14"/>
      <c r="J38" s="220"/>
      <c r="K38" s="220"/>
      <c r="L38" s="13"/>
      <c r="M38" s="14"/>
      <c r="N38" s="14"/>
      <c r="O38" s="218"/>
      <c r="P38" s="218"/>
      <c r="Q38" s="13"/>
      <c r="R38" s="14"/>
      <c r="S38" s="14"/>
      <c r="T38" s="218"/>
      <c r="U38" s="218"/>
      <c r="V38" s="218"/>
      <c r="W38" s="218"/>
      <c r="X38" s="13"/>
      <c r="Y38" s="14"/>
    </row>
    <row r="39" spans="1:28" s="60" customFormat="1" ht="27.95" customHeight="1">
      <c r="A39" s="47"/>
      <c r="B39" s="13"/>
      <c r="C39" s="11" t="str">
        <f>VLOOKUP(B38,LISTA!$A$1:$G$249,3,0)</f>
        <v>-</v>
      </c>
      <c r="D39" s="14"/>
      <c r="G39" s="13"/>
      <c r="H39" s="47"/>
      <c r="I39" s="14"/>
      <c r="J39" s="220"/>
      <c r="K39" s="220"/>
      <c r="L39" s="13"/>
      <c r="M39" s="14"/>
      <c r="N39" s="14"/>
      <c r="O39" s="218"/>
      <c r="P39" s="218"/>
      <c r="Q39" s="13"/>
      <c r="R39" s="14"/>
      <c r="S39" s="14"/>
      <c r="T39" s="218"/>
      <c r="U39" s="218"/>
      <c r="V39" s="218"/>
      <c r="W39" s="218"/>
      <c r="X39" s="13"/>
      <c r="Y39" s="14"/>
    </row>
    <row r="40" spans="1:28" s="60" customFormat="1" ht="27.95" customHeight="1">
      <c r="A40" s="46"/>
      <c r="B40" s="13"/>
      <c r="C40" s="16"/>
      <c r="D40" s="14"/>
      <c r="G40" s="13"/>
      <c r="H40" s="46"/>
      <c r="I40" s="217" t="s">
        <v>0</v>
      </c>
      <c r="J40" s="217"/>
      <c r="K40" s="21"/>
      <c r="L40" s="15">
        <v>127</v>
      </c>
      <c r="M40" s="11" t="str">
        <f>IF(AND(I36=1,I44=0),IF(I36=1,H36,H44),IF(I36=0,H44,$A$4))</f>
        <v>KOLENDA GABRIELA</v>
      </c>
      <c r="N40" s="12"/>
      <c r="Q40" s="13"/>
      <c r="R40" s="14"/>
      <c r="S40" s="14"/>
      <c r="T40" s="218"/>
      <c r="U40" s="218"/>
      <c r="V40" s="218"/>
      <c r="W40" s="218"/>
      <c r="X40" s="13"/>
      <c r="Y40" s="14"/>
    </row>
    <row r="41" spans="1:28" s="60" customFormat="1" ht="27.95" customHeight="1">
      <c r="A41" s="46"/>
      <c r="B41" s="13"/>
      <c r="C41" s="16"/>
      <c r="D41" s="14"/>
      <c r="G41" s="13"/>
      <c r="H41" s="46"/>
      <c r="I41" s="14"/>
      <c r="J41" s="218"/>
      <c r="K41" s="218"/>
      <c r="L41" s="13"/>
      <c r="M41" s="11" t="str">
        <f>IF(AND(I36=1,I44=0),IF(I36=1,H37,H45),IF(I36=0,H45,$A$4))</f>
        <v>KLUB SPORTÓW I SZTUK WALK W TURKU</v>
      </c>
      <c r="N41" s="14"/>
      <c r="O41" s="220"/>
      <c r="P41" s="220"/>
      <c r="Q41" s="13"/>
      <c r="R41" s="14"/>
      <c r="S41" s="14"/>
      <c r="T41" s="218"/>
      <c r="U41" s="218"/>
      <c r="V41" s="218"/>
      <c r="W41" s="218"/>
      <c r="X41" s="13"/>
      <c r="Y41" s="14"/>
    </row>
    <row r="42" spans="1:28" s="60" customFormat="1" ht="27.95" customHeight="1">
      <c r="A42" s="59"/>
      <c r="B42" s="10"/>
      <c r="C42" s="11" t="str">
        <f>VLOOKUP(B42,LISTA!$A$1:$G$249,2,0)</f>
        <v>-</v>
      </c>
      <c r="D42" s="12" t="s">
        <v>22</v>
      </c>
      <c r="G42" s="13"/>
      <c r="I42" s="14"/>
      <c r="J42" s="218"/>
      <c r="K42" s="218"/>
      <c r="L42" s="13"/>
      <c r="M42" s="14"/>
      <c r="N42" s="14"/>
      <c r="O42" s="220"/>
      <c r="P42" s="220"/>
      <c r="Q42" s="13"/>
      <c r="R42" s="14"/>
      <c r="S42" s="14"/>
      <c r="T42" s="218"/>
      <c r="U42" s="218"/>
      <c r="V42" s="218"/>
      <c r="W42" s="218"/>
      <c r="X42" s="13"/>
      <c r="Y42" s="14"/>
    </row>
    <row r="43" spans="1:28" s="60" customFormat="1" ht="27.95" customHeight="1">
      <c r="A43" s="47"/>
      <c r="B43" s="13"/>
      <c r="C43" s="11" t="str">
        <f>VLOOKUP(B42,LISTA!$A$1:$G$249,3,0)</f>
        <v>-</v>
      </c>
      <c r="D43" s="14"/>
      <c r="E43" s="220"/>
      <c r="F43" s="220"/>
      <c r="G43" s="13"/>
      <c r="I43" s="14"/>
      <c r="J43" s="218"/>
      <c r="K43" s="218"/>
      <c r="L43" s="13"/>
      <c r="M43" s="14"/>
      <c r="N43" s="14"/>
      <c r="O43" s="220"/>
      <c r="P43" s="220"/>
      <c r="Q43" s="13"/>
      <c r="R43" s="14"/>
      <c r="S43" s="14"/>
      <c r="T43" s="218"/>
      <c r="U43" s="218"/>
      <c r="V43" s="218"/>
      <c r="W43" s="218"/>
      <c r="X43" s="13"/>
      <c r="Y43" s="14"/>
    </row>
    <row r="44" spans="1:28" s="60" customFormat="1" ht="27.95" customHeight="1">
      <c r="A44" s="216"/>
      <c r="B44" s="13"/>
      <c r="C44" s="16"/>
      <c r="D44" s="217" t="s">
        <v>0</v>
      </c>
      <c r="E44" s="217"/>
      <c r="F44" s="21"/>
      <c r="G44" s="15">
        <f>IF(AND(D2=1,D6=0),IF(D2=1,B42,B46),IF(D2=0,B46,$A$4))</f>
        <v>0</v>
      </c>
      <c r="H44" s="11">
        <f>IF(AND(D42=1,D46=0),IF(D42=1,C42,C46),IF(D42=0,C46,$A$4))</f>
        <v>0</v>
      </c>
      <c r="I44" s="12">
        <v>0</v>
      </c>
      <c r="L44" s="13"/>
      <c r="M44" s="14"/>
      <c r="N44" s="14"/>
      <c r="O44" s="220"/>
      <c r="P44" s="220"/>
      <c r="Q44" s="13"/>
      <c r="R44" s="14"/>
      <c r="S44" s="14"/>
      <c r="T44" s="218"/>
      <c r="U44" s="218"/>
      <c r="V44" s="218"/>
      <c r="W44" s="218"/>
      <c r="X44" s="13"/>
      <c r="Y44" s="14"/>
    </row>
    <row r="45" spans="1:28" s="60" customFormat="1" ht="27.95" customHeight="1">
      <c r="A45" s="216"/>
      <c r="B45" s="13"/>
      <c r="C45" s="16"/>
      <c r="D45" s="14"/>
      <c r="E45" s="218"/>
      <c r="F45" s="218"/>
      <c r="G45" s="13"/>
      <c r="H45" s="11">
        <f>IF(AND(D42=1,D46=0),IF(D42=1,C43,C47),IF(D42=0,C47,$A$4))</f>
        <v>0</v>
      </c>
      <c r="I45" s="14"/>
      <c r="L45" s="13"/>
      <c r="M45" s="14"/>
      <c r="N45" s="14"/>
      <c r="O45" s="220"/>
      <c r="P45" s="220"/>
      <c r="Q45" s="13"/>
      <c r="R45" s="14"/>
      <c r="S45" s="14"/>
      <c r="T45" s="218"/>
      <c r="U45" s="218"/>
      <c r="V45" s="218"/>
      <c r="W45" s="218"/>
      <c r="X45" s="13"/>
      <c r="Y45" s="14"/>
    </row>
    <row r="46" spans="1:28" s="60" customFormat="1" ht="27.95" customHeight="1">
      <c r="A46" s="59"/>
      <c r="B46" s="10"/>
      <c r="C46" s="11" t="str">
        <f>VLOOKUP(B46,LISTA!$A$1:$G$249,2,0)</f>
        <v>-</v>
      </c>
      <c r="D46" s="12" t="s">
        <v>22</v>
      </c>
      <c r="G46" s="13"/>
      <c r="I46" s="14"/>
      <c r="L46" s="13"/>
      <c r="M46" s="14"/>
      <c r="N46" s="14"/>
      <c r="O46" s="220"/>
      <c r="P46" s="220"/>
      <c r="Q46" s="13"/>
      <c r="R46" s="14"/>
      <c r="S46" s="14"/>
      <c r="T46" s="218"/>
      <c r="U46" s="218"/>
      <c r="V46" s="218"/>
      <c r="W46" s="218"/>
      <c r="X46" s="13"/>
      <c r="Y46" s="14"/>
    </row>
    <row r="47" spans="1:28" s="60" customFormat="1" ht="27.95" customHeight="1">
      <c r="A47" s="47"/>
      <c r="B47" s="13"/>
      <c r="C47" s="11" t="str">
        <f>VLOOKUP(B46,LISTA!$A$1:$G$249,3,0)</f>
        <v>-</v>
      </c>
      <c r="D47" s="14"/>
      <c r="G47" s="13"/>
      <c r="I47" s="14"/>
      <c r="L47" s="13"/>
      <c r="N47" s="14"/>
      <c r="O47" s="220"/>
      <c r="P47" s="220"/>
      <c r="Q47" s="13"/>
      <c r="R47" s="14"/>
      <c r="S47" s="14"/>
      <c r="T47" s="218"/>
      <c r="U47" s="218"/>
      <c r="V47" s="218"/>
      <c r="W47" s="218"/>
      <c r="X47" s="13"/>
      <c r="Y47" s="14"/>
    </row>
    <row r="48" spans="1:28" s="60" customFormat="1" ht="27.95" customHeight="1">
      <c r="A48" s="46"/>
      <c r="B48" s="13"/>
      <c r="C48" s="16"/>
      <c r="D48" s="14"/>
      <c r="G48" s="13"/>
      <c r="I48" s="14"/>
      <c r="L48" s="13"/>
      <c r="N48" s="217" t="s">
        <v>0</v>
      </c>
      <c r="O48" s="217"/>
      <c r="P48" s="21">
        <v>43</v>
      </c>
      <c r="Q48" s="15">
        <f>IF(AND(N40=1,N56=0),IF(N40=1,L40,L56),IF(N40=0,L56,$A$4))</f>
        <v>0</v>
      </c>
      <c r="R48" s="11">
        <f>IF(AND(N40=1,N56=0),IF(N40=1,M40,M56),IF(N40=0,M56,$A$4))</f>
        <v>0</v>
      </c>
      <c r="S48" s="12"/>
      <c r="X48" s="221"/>
      <c r="Y48" s="221"/>
      <c r="Z48" s="221"/>
    </row>
    <row r="49" spans="1:27" s="60" customFormat="1" ht="27.95" customHeight="1">
      <c r="A49" s="46"/>
      <c r="B49" s="13"/>
      <c r="C49" s="16"/>
      <c r="D49" s="14"/>
      <c r="G49" s="13"/>
      <c r="I49" s="14"/>
      <c r="L49" s="13"/>
      <c r="N49" s="14"/>
      <c r="O49" s="218"/>
      <c r="P49" s="218"/>
      <c r="Q49" s="13"/>
      <c r="R49" s="11">
        <f>IF(AND(N40=1,N56=0),IF(N40=1,M41,M57),IF(N40=0,M57,$A$4))</f>
        <v>0</v>
      </c>
      <c r="S49" s="14"/>
      <c r="W49" s="17"/>
      <c r="X49" s="19"/>
      <c r="Y49" s="22"/>
      <c r="Z49" s="22" t="s">
        <v>10</v>
      </c>
      <c r="AA49" s="14"/>
    </row>
    <row r="50" spans="1:27" s="60" customFormat="1" ht="27.95" customHeight="1">
      <c r="A50" s="59"/>
      <c r="B50" s="10">
        <v>58</v>
      </c>
      <c r="C50" s="11" t="str">
        <f>VLOOKUP(B50,LISTA!$A$1:$G$249,2,0)</f>
        <v>ŚMIAŁKOWSKA  AGNIESZKA</v>
      </c>
      <c r="D50" s="12">
        <v>1</v>
      </c>
      <c r="G50" s="13"/>
      <c r="I50" s="14"/>
      <c r="L50" s="13"/>
      <c r="M50" s="14"/>
      <c r="N50" s="14"/>
      <c r="O50" s="218"/>
      <c r="P50" s="218"/>
      <c r="Q50" s="13"/>
      <c r="R50" s="14"/>
      <c r="S50" s="14"/>
      <c r="W50" s="219" t="s">
        <v>2</v>
      </c>
      <c r="X50" s="17">
        <f>X32</f>
        <v>0</v>
      </c>
      <c r="Y50" s="17">
        <f>Y32</f>
        <v>0</v>
      </c>
      <c r="Z50" s="17">
        <v>4</v>
      </c>
      <c r="AA50" s="14"/>
    </row>
    <row r="51" spans="1:27" s="60" customFormat="1" ht="27.95" customHeight="1">
      <c r="A51" s="47"/>
      <c r="B51" s="13"/>
      <c r="C51" s="11" t="str">
        <f>VLOOKUP(B50,LISTA!$A$1:$G$249,3,0)</f>
        <v>KOSiR KOBIERZYCE</v>
      </c>
      <c r="D51" s="14"/>
      <c r="E51" s="220"/>
      <c r="F51" s="220"/>
      <c r="G51" s="13"/>
      <c r="I51" s="14"/>
      <c r="L51" s="13"/>
      <c r="M51" s="14"/>
      <c r="N51" s="14"/>
      <c r="O51" s="218"/>
      <c r="P51" s="218"/>
      <c r="Q51" s="13"/>
      <c r="R51" s="14"/>
      <c r="S51" s="14"/>
      <c r="W51" s="219"/>
      <c r="X51" s="17"/>
      <c r="Y51" s="17">
        <f>Y33</f>
        <v>0</v>
      </c>
      <c r="Z51" s="17"/>
      <c r="AA51" s="14"/>
    </row>
    <row r="52" spans="1:27" s="60" customFormat="1" ht="27.95" customHeight="1">
      <c r="A52" s="216"/>
      <c r="B52" s="13"/>
      <c r="C52" s="16"/>
      <c r="D52" s="217" t="s">
        <v>0</v>
      </c>
      <c r="E52" s="217"/>
      <c r="F52" s="21"/>
      <c r="G52" s="15">
        <f>IF(AND(D2=1,D6=0),IF(D2=1,B50,B54),IF(D2=0,B54,$A$4))</f>
        <v>58</v>
      </c>
      <c r="H52" s="11" t="str">
        <f>IF(AND(D50=1,D54=0),IF(D50=1,C50,C54),IF(D50=0,C54,$A$4))</f>
        <v>ŚMIAŁKOWSKA  AGNIESZKA</v>
      </c>
      <c r="I52" s="12" t="s">
        <v>22</v>
      </c>
      <c r="L52" s="13"/>
      <c r="M52" s="14"/>
      <c r="N52" s="14"/>
      <c r="O52" s="218"/>
      <c r="P52" s="218"/>
      <c r="Q52" s="13"/>
      <c r="R52" s="14"/>
      <c r="S52" s="14"/>
      <c r="W52" s="219" t="s">
        <v>3</v>
      </c>
      <c r="X52" s="20">
        <f>IF(S16=0,Q16,Q48)</f>
        <v>0</v>
      </c>
      <c r="Y52" s="20">
        <f>IF(S16=0,R16,R48)</f>
        <v>0</v>
      </c>
      <c r="Z52" s="17">
        <v>3</v>
      </c>
      <c r="AA52" s="14"/>
    </row>
    <row r="53" spans="1:27" s="60" customFormat="1" ht="27.95" customHeight="1">
      <c r="A53" s="216"/>
      <c r="B53" s="13"/>
      <c r="C53" s="16"/>
      <c r="D53" s="14"/>
      <c r="E53" s="218"/>
      <c r="F53" s="218"/>
      <c r="G53" s="13"/>
      <c r="H53" s="11" t="str">
        <f>IF(AND(D50=1,D54=0),IF(D50=1,C51,C55),IF(D50=0,C55,$A$4))</f>
        <v>KOSiR KOBIERZYCE</v>
      </c>
      <c r="I53" s="14"/>
      <c r="J53" s="220"/>
      <c r="K53" s="220"/>
      <c r="L53" s="13"/>
      <c r="M53" s="14"/>
      <c r="N53" s="14"/>
      <c r="O53" s="218"/>
      <c r="P53" s="218"/>
      <c r="Q53" s="13"/>
      <c r="R53" s="14"/>
      <c r="S53" s="14"/>
      <c r="W53" s="219"/>
      <c r="X53" s="17"/>
      <c r="Y53" s="20">
        <f>IF(S16=0,R17,R49)</f>
        <v>0</v>
      </c>
      <c r="Z53" s="17"/>
      <c r="AA53" s="14"/>
    </row>
    <row r="54" spans="1:27" s="60" customFormat="1" ht="27.95" customHeight="1">
      <c r="A54" s="59"/>
      <c r="B54" s="10"/>
      <c r="C54" s="11" t="str">
        <f>VLOOKUP(B54,LISTA!$A$1:$G$249,2,0)</f>
        <v>-</v>
      </c>
      <c r="D54" s="12">
        <v>0</v>
      </c>
      <c r="G54" s="13"/>
      <c r="I54" s="14"/>
      <c r="J54" s="220"/>
      <c r="K54" s="220"/>
      <c r="L54" s="13"/>
      <c r="M54" s="14"/>
      <c r="N54" s="14"/>
      <c r="O54" s="218"/>
      <c r="P54" s="218"/>
      <c r="Q54" s="13"/>
      <c r="R54" s="14"/>
      <c r="S54" s="14"/>
      <c r="W54" s="219" t="s">
        <v>4</v>
      </c>
      <c r="X54" s="20">
        <f>IF(S30=1,Q30,Q34)</f>
        <v>0</v>
      </c>
      <c r="Y54" s="20">
        <f>IF(S30=1,R30,R34)</f>
        <v>0</v>
      </c>
      <c r="Z54" s="17">
        <v>2</v>
      </c>
      <c r="AA54" s="14"/>
    </row>
    <row r="55" spans="1:27" s="60" customFormat="1" ht="27.95" customHeight="1">
      <c r="A55" s="47"/>
      <c r="B55" s="13"/>
      <c r="C55" s="11" t="str">
        <f>VLOOKUP(B54,LISTA!$A$1:$G$249,3,0)</f>
        <v>-</v>
      </c>
      <c r="D55" s="14"/>
      <c r="G55" s="13"/>
      <c r="H55" s="47"/>
      <c r="I55" s="14"/>
      <c r="J55" s="220"/>
      <c r="K55" s="220"/>
      <c r="L55" s="13"/>
      <c r="M55" s="14"/>
      <c r="N55" s="14"/>
      <c r="O55" s="218"/>
      <c r="P55" s="218"/>
      <c r="Q55" s="13"/>
      <c r="R55" s="14"/>
      <c r="S55" s="14"/>
      <c r="W55" s="219"/>
      <c r="X55" s="17"/>
      <c r="Y55" s="20">
        <f>IF(S30=1,R31,R35)</f>
        <v>0</v>
      </c>
      <c r="Z55" s="17"/>
      <c r="AA55" s="14"/>
    </row>
    <row r="56" spans="1:27" s="60" customFormat="1" ht="27.95" customHeight="1">
      <c r="A56" s="46"/>
      <c r="B56" s="13"/>
      <c r="C56" s="16"/>
      <c r="D56" s="14"/>
      <c r="G56" s="13"/>
      <c r="H56" s="46"/>
      <c r="I56" s="217" t="s">
        <v>0</v>
      </c>
      <c r="J56" s="217"/>
      <c r="K56" s="21">
        <v>23</v>
      </c>
      <c r="L56" s="15">
        <f>IF(AND(I20=1,I28=0),IF(I20=1,G52,G60),IF(I20=0,G60,$A$4))</f>
        <v>0</v>
      </c>
      <c r="M56" s="11">
        <f>IF(AND(I52=1,I60=0),IF(I52=1,H52,H60),IF(I52=0,H60,$A$4))</f>
        <v>0</v>
      </c>
      <c r="N56" s="12"/>
      <c r="Q56" s="13"/>
      <c r="R56" s="14"/>
      <c r="S56" s="14"/>
      <c r="W56" s="219" t="s">
        <v>5</v>
      </c>
      <c r="X56" s="20">
        <f>IF(S30=0,Q30,Q34)</f>
        <v>0</v>
      </c>
      <c r="Y56" s="20">
        <f>IF(S30=0,R30,R34)</f>
        <v>0</v>
      </c>
      <c r="Z56" s="17">
        <v>1</v>
      </c>
      <c r="AA56" s="14"/>
    </row>
    <row r="57" spans="1:27" s="60" customFormat="1" ht="27.95" customHeight="1">
      <c r="A57" s="46"/>
      <c r="B57" s="13"/>
      <c r="C57" s="16"/>
      <c r="D57" s="14"/>
      <c r="G57" s="13"/>
      <c r="H57" s="46"/>
      <c r="I57" s="14"/>
      <c r="J57" s="218"/>
      <c r="K57" s="218"/>
      <c r="L57" s="13"/>
      <c r="M57" s="11">
        <f>IF(AND(I52=1,I60=0),IF(I52=1,H53,H61),IF(I52=0,H61,$A$4))</f>
        <v>0</v>
      </c>
      <c r="N57" s="14"/>
      <c r="Q57" s="13"/>
      <c r="R57" s="14"/>
      <c r="S57" s="14"/>
      <c r="W57" s="219"/>
      <c r="X57" s="17"/>
      <c r="Y57" s="20">
        <f>IF(S30=0,R31,R35)</f>
        <v>0</v>
      </c>
      <c r="Z57" s="23"/>
    </row>
    <row r="58" spans="1:27" s="60" customFormat="1" ht="27.95" customHeight="1">
      <c r="A58" s="59"/>
      <c r="B58" s="10"/>
      <c r="C58" s="11" t="str">
        <f>VLOOKUP(B58,LISTA!$A$1:$G$249,2,0)</f>
        <v>-</v>
      </c>
      <c r="D58" s="12">
        <v>0</v>
      </c>
      <c r="G58" s="13"/>
      <c r="I58" s="14"/>
      <c r="J58" s="218"/>
      <c r="K58" s="218"/>
      <c r="L58" s="13"/>
      <c r="M58" s="14"/>
      <c r="N58" s="14"/>
      <c r="Q58" s="13"/>
      <c r="R58" s="14"/>
      <c r="S58" s="14"/>
      <c r="X58" s="13"/>
      <c r="Y58" s="14"/>
    </row>
    <row r="59" spans="1:27" s="60" customFormat="1" ht="27.95" customHeight="1">
      <c r="A59" s="47"/>
      <c r="B59" s="13"/>
      <c r="C59" s="11" t="str">
        <f>VLOOKUP(B58,LISTA!$A$1:$G$249,3,0)</f>
        <v>-</v>
      </c>
      <c r="D59" s="14"/>
      <c r="E59" s="220"/>
      <c r="F59" s="220"/>
      <c r="G59" s="13"/>
      <c r="I59" s="14"/>
      <c r="J59" s="218"/>
      <c r="K59" s="218"/>
      <c r="L59" s="13"/>
      <c r="M59" s="14"/>
      <c r="N59" s="14"/>
      <c r="Q59" s="13"/>
      <c r="R59" s="14"/>
      <c r="S59" s="14"/>
      <c r="X59" s="13"/>
      <c r="Y59" s="14"/>
    </row>
    <row r="60" spans="1:27" s="60" customFormat="1" ht="27.95" customHeight="1">
      <c r="A60" s="216"/>
      <c r="B60" s="13"/>
      <c r="C60" s="16"/>
      <c r="D60" s="217" t="s">
        <v>0</v>
      </c>
      <c r="E60" s="217"/>
      <c r="F60" s="21"/>
      <c r="G60" s="15">
        <v>133</v>
      </c>
      <c r="H60" s="11" t="str">
        <f>IF(AND(D58=1,D62=0),IF(D58=1,C58,C62),IF(D58=0,C62,$A$4))</f>
        <v>LIGĘZA MARTA</v>
      </c>
      <c r="I60" s="12" t="s">
        <v>22</v>
      </c>
      <c r="L60" s="13"/>
      <c r="M60" s="14"/>
      <c r="N60" s="14"/>
      <c r="Q60" s="13"/>
      <c r="R60" s="14"/>
      <c r="S60" s="14"/>
      <c r="X60" s="13"/>
      <c r="Y60" s="14"/>
    </row>
    <row r="61" spans="1:27" s="60" customFormat="1" ht="27.95" customHeight="1">
      <c r="A61" s="216"/>
      <c r="B61" s="13"/>
      <c r="C61" s="16"/>
      <c r="D61" s="14"/>
      <c r="E61" s="218"/>
      <c r="F61" s="218"/>
      <c r="G61" s="13"/>
      <c r="H61" s="11" t="str">
        <f>IF(AND(D58=1,D62=0),IF(D58=1,C59,C63),IF(D58=0,C63,$A$4))</f>
        <v>WĄBRZESKI KLUB SPORTÓW I SZTUK WALKI</v>
      </c>
      <c r="I61" s="14"/>
      <c r="L61" s="13"/>
      <c r="M61" s="14"/>
      <c r="N61" s="14"/>
      <c r="Q61" s="13"/>
      <c r="R61" s="14"/>
      <c r="S61" s="14"/>
      <c r="X61" s="13"/>
      <c r="Y61" s="14"/>
    </row>
    <row r="62" spans="1:27" s="60" customFormat="1" ht="27.95" customHeight="1">
      <c r="A62" s="59"/>
      <c r="B62" s="10">
        <v>133</v>
      </c>
      <c r="C62" s="11" t="str">
        <f>VLOOKUP(B62,LISTA!$A$1:$G$249,2,0)</f>
        <v>LIGĘZA MARTA</v>
      </c>
      <c r="D62" s="12">
        <v>1</v>
      </c>
      <c r="G62" s="13"/>
      <c r="I62" s="14"/>
      <c r="L62" s="13"/>
      <c r="M62" s="14"/>
      <c r="N62" s="14"/>
      <c r="Q62" s="13"/>
      <c r="R62" s="14"/>
      <c r="S62" s="14"/>
      <c r="X62" s="13"/>
      <c r="Y62" s="14"/>
    </row>
    <row r="63" spans="1:27" s="60" customFormat="1" ht="27.95" customHeight="1">
      <c r="A63" s="47"/>
      <c r="B63" s="14"/>
      <c r="C63" s="11" t="str">
        <f>VLOOKUP(B62,LISTA!$A$1:$G$249,3,0)</f>
        <v>WĄBRZESKI KLUB SPORTÓW I SZTUK WALKI</v>
      </c>
      <c r="D63" s="14"/>
      <c r="G63" s="13"/>
      <c r="I63" s="14"/>
      <c r="L63" s="13"/>
      <c r="M63" s="14"/>
      <c r="N63" s="14"/>
      <c r="Q63" s="13"/>
      <c r="R63" s="14"/>
      <c r="S63" s="14"/>
      <c r="X63" s="13"/>
      <c r="Y63" s="14"/>
    </row>
    <row r="64" spans="1:27" s="60" customFormat="1" ht="27.95" customHeight="1">
      <c r="A64" s="46"/>
      <c r="B64" s="14"/>
      <c r="C64" s="16"/>
      <c r="D64" s="14"/>
      <c r="G64" s="13"/>
      <c r="I64" s="14"/>
      <c r="L64" s="13"/>
      <c r="M64" s="14"/>
      <c r="N64" s="14"/>
      <c r="Q64" s="13"/>
      <c r="R64" s="14"/>
      <c r="S64" s="14"/>
      <c r="X64" s="13"/>
      <c r="Y64" s="14"/>
    </row>
    <row r="65" spans="1:26" ht="30">
      <c r="A65" s="4"/>
      <c r="B65" s="8"/>
      <c r="C65" s="9"/>
      <c r="D65" s="8"/>
      <c r="E65" s="6"/>
      <c r="F65" s="6"/>
      <c r="G65" s="7"/>
      <c r="H65" s="6"/>
      <c r="I65" s="8"/>
      <c r="J65" s="6"/>
      <c r="K65" s="6"/>
      <c r="L65" s="7"/>
      <c r="M65" s="8"/>
      <c r="N65" s="8"/>
      <c r="O65" s="6"/>
      <c r="P65" s="6"/>
      <c r="Q65" s="7"/>
      <c r="R65" s="8"/>
      <c r="S65" s="8"/>
      <c r="T65" s="6"/>
      <c r="U65" s="6"/>
      <c r="V65" s="6"/>
      <c r="W65" s="6"/>
      <c r="X65" s="7"/>
      <c r="Y65" s="8"/>
      <c r="Z65" s="6"/>
    </row>
  </sheetData>
  <sheetProtection formatCells="0" selectLockedCells="1" selectUnlockedCells="1"/>
  <mergeCells count="69">
    <mergeCell ref="I56:J56"/>
    <mergeCell ref="W56:W57"/>
    <mergeCell ref="J57:K59"/>
    <mergeCell ref="E59:F59"/>
    <mergeCell ref="A60:A61"/>
    <mergeCell ref="D60:E60"/>
    <mergeCell ref="E61:F61"/>
    <mergeCell ref="X48:Z48"/>
    <mergeCell ref="O49:P55"/>
    <mergeCell ref="W50:W51"/>
    <mergeCell ref="E51:F51"/>
    <mergeCell ref="A52:A53"/>
    <mergeCell ref="D52:E52"/>
    <mergeCell ref="W52:W53"/>
    <mergeCell ref="E53:F53"/>
    <mergeCell ref="J53:K55"/>
    <mergeCell ref="W54:W55"/>
    <mergeCell ref="N48:O48"/>
    <mergeCell ref="Z32:AB33"/>
    <mergeCell ref="T33:W47"/>
    <mergeCell ref="E35:F35"/>
    <mergeCell ref="O35:P39"/>
    <mergeCell ref="A36:A37"/>
    <mergeCell ref="D36:E36"/>
    <mergeCell ref="E37:F37"/>
    <mergeCell ref="J37:K39"/>
    <mergeCell ref="I40:J40"/>
    <mergeCell ref="J41:K43"/>
    <mergeCell ref="O41:P47"/>
    <mergeCell ref="E43:F43"/>
    <mergeCell ref="A44:A45"/>
    <mergeCell ref="D44:E44"/>
    <mergeCell ref="E45:F45"/>
    <mergeCell ref="N16:O16"/>
    <mergeCell ref="O17:P23"/>
    <mergeCell ref="T17:W31"/>
    <mergeCell ref="E19:F19"/>
    <mergeCell ref="A20:A21"/>
    <mergeCell ref="D20:E20"/>
    <mergeCell ref="E21:F21"/>
    <mergeCell ref="J21:K23"/>
    <mergeCell ref="I24:J24"/>
    <mergeCell ref="J25:K27"/>
    <mergeCell ref="O25:P29"/>
    <mergeCell ref="E27:F27"/>
    <mergeCell ref="A28:A29"/>
    <mergeCell ref="D28:E28"/>
    <mergeCell ref="Q28:S28"/>
    <mergeCell ref="E29:F29"/>
    <mergeCell ref="J9:K11"/>
    <mergeCell ref="O9:P15"/>
    <mergeCell ref="R10:W11"/>
    <mergeCell ref="E11:F11"/>
    <mergeCell ref="A12:A13"/>
    <mergeCell ref="D12:E12"/>
    <mergeCell ref="E13:F13"/>
    <mergeCell ref="E5:F5"/>
    <mergeCell ref="J5:K7"/>
    <mergeCell ref="R6:U6"/>
    <mergeCell ref="V6:W6"/>
    <mergeCell ref="I8:J8"/>
    <mergeCell ref="R8:U8"/>
    <mergeCell ref="V8:W8"/>
    <mergeCell ref="B1:H1"/>
    <mergeCell ref="I1:Y1"/>
    <mergeCell ref="E3:F3"/>
    <mergeCell ref="R3:R4"/>
    <mergeCell ref="S3:W4"/>
    <mergeCell ref="D4:E4"/>
  </mergeCells>
  <dataValidations count="2">
    <dataValidation type="list" allowBlank="1" sqref="B2">
      <formula1>#REF!</formula1>
    </dataValidation>
    <dataValidation type="list" allowBlank="1" sqref="B34 B30 B26 B22 B18 B14 B10 B6 B62 B58 B54 B50 B46 B42 B38">
      <formula1>#REF!</formula1>
    </dataValidation>
  </dataValidations>
  <printOptions horizontalCentered="1" verticalCentered="1"/>
  <pageMargins left="0.25" right="0.25" top="0.75" bottom="0.75" header="0.3" footer="0.3"/>
  <pageSetup paperSize="180" scale="37" pageOrder="overThenDown" orientation="landscape" horizontalDpi="4294967293" verticalDpi="4294967293"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66"/>
    <pageSetUpPr fitToPage="1"/>
  </sheetPr>
  <dimension ref="A1:AMJ73"/>
  <sheetViews>
    <sheetView zoomScale="50" zoomScaleNormal="50" workbookViewId="0">
      <selection activeCell="M21" sqref="A10:M22"/>
    </sheetView>
  </sheetViews>
  <sheetFormatPr defaultRowHeight="26.25"/>
  <cols>
    <col min="1" max="1" width="2.625" style="45" customWidth="1"/>
    <col min="2" max="2" width="9.25" style="3" customWidth="1"/>
    <col min="3" max="3" width="55.625" style="5" customWidth="1"/>
    <col min="4" max="4" width="6.625" style="3" customWidth="1"/>
    <col min="5" max="5" width="13.875" style="1" customWidth="1"/>
    <col min="6" max="6" width="10.75" style="1" customWidth="1"/>
    <col min="7" max="7" width="9.25" style="2" customWidth="1"/>
    <col min="8" max="8" width="56.375" style="1" customWidth="1"/>
    <col min="9" max="9" width="6.625" style="3" customWidth="1"/>
    <col min="10" max="10" width="13.875" style="1" customWidth="1"/>
    <col min="11" max="11" width="10.75" style="1" customWidth="1"/>
    <col min="12" max="12" width="9.25" style="2" customWidth="1"/>
    <col min="13" max="13" width="55.25" style="3" customWidth="1"/>
    <col min="14" max="14" width="6.625" style="3" customWidth="1"/>
    <col min="15" max="15" width="14" style="1" customWidth="1"/>
    <col min="16" max="16" width="10.75" style="1" customWidth="1"/>
    <col min="17" max="17" width="9.25" style="2" customWidth="1"/>
    <col min="18" max="18" width="56" style="3" customWidth="1"/>
    <col min="19" max="19" width="10.25" style="3" customWidth="1"/>
    <col min="20" max="20" width="10.75" style="1" customWidth="1"/>
    <col min="21" max="21" width="7.25" style="1" customWidth="1"/>
    <col min="22" max="22" width="3.75" style="1" customWidth="1"/>
    <col min="23" max="23" width="20.625" style="1" customWidth="1"/>
    <col min="24" max="24" width="15" style="2" customWidth="1"/>
    <col min="25" max="25" width="56.625" style="3" customWidth="1"/>
    <col min="26" max="26" width="23.625" style="1" customWidth="1"/>
    <col min="27" max="1024" width="10.75" style="1" customWidth="1"/>
    <col min="1025" max="1025" width="9" style="48" customWidth="1"/>
    <col min="1026" max="16384" width="9" style="48"/>
  </cols>
  <sheetData>
    <row r="1" spans="1:25" s="41" customFormat="1" ht="45" customHeight="1">
      <c r="A1" s="56"/>
      <c r="B1" s="229" t="s">
        <v>257</v>
      </c>
      <c r="C1" s="229"/>
      <c r="D1" s="229"/>
      <c r="E1" s="229"/>
      <c r="F1" s="229"/>
      <c r="G1" s="229"/>
      <c r="H1" s="229"/>
      <c r="I1" s="230" t="str">
        <f ca="1">MID(CELL("nazwa_pliku",A1),FIND("]",CELL("nazwa_pliku",A1),1)+1,100)</f>
        <v>ROCZNIK 2001-2002 +65KG DZ</v>
      </c>
      <c r="J1" s="230"/>
      <c r="K1" s="230"/>
      <c r="L1" s="230"/>
      <c r="M1" s="230"/>
      <c r="N1" s="230"/>
      <c r="O1" s="230"/>
      <c r="P1" s="230"/>
      <c r="Q1" s="230"/>
      <c r="R1" s="230"/>
      <c r="S1" s="230"/>
      <c r="T1" s="230"/>
      <c r="U1" s="230"/>
      <c r="V1" s="230"/>
      <c r="W1" s="230"/>
      <c r="X1" s="230"/>
      <c r="Y1" s="230"/>
    </row>
    <row r="2" spans="1:25" s="164" customFormat="1" ht="45" customHeight="1">
      <c r="A2" s="56"/>
      <c r="B2" s="162"/>
      <c r="C2" s="162"/>
      <c r="D2" s="162"/>
      <c r="E2" s="162"/>
      <c r="F2" s="162"/>
      <c r="G2" s="162"/>
      <c r="H2" s="162"/>
      <c r="I2" s="163"/>
      <c r="J2" s="163"/>
      <c r="K2" s="163"/>
      <c r="L2" s="163"/>
      <c r="M2" s="163"/>
      <c r="N2" s="163"/>
      <c r="O2" s="163"/>
      <c r="P2" s="163"/>
      <c r="Q2" s="163"/>
      <c r="R2" s="163"/>
      <c r="S2" s="163"/>
      <c r="T2" s="163"/>
      <c r="U2" s="163"/>
      <c r="V2" s="163"/>
      <c r="W2" s="163"/>
      <c r="X2" s="163"/>
      <c r="Y2" s="163"/>
    </row>
    <row r="3" spans="1:25" s="60" customFormat="1" ht="27.95" customHeight="1">
      <c r="A3" s="59"/>
      <c r="B3" s="162"/>
      <c r="C3" s="162"/>
      <c r="D3" s="162"/>
      <c r="E3" s="162"/>
      <c r="F3" s="162"/>
      <c r="G3" s="162"/>
      <c r="H3" s="162"/>
      <c r="I3" s="14"/>
      <c r="L3" s="13"/>
      <c r="M3" s="14"/>
      <c r="N3" s="14"/>
      <c r="Q3" s="13"/>
      <c r="R3" s="14"/>
      <c r="S3" s="14"/>
      <c r="X3" s="13"/>
      <c r="Y3" s="14"/>
    </row>
    <row r="4" spans="1:25" s="60" customFormat="1" ht="27.95" customHeight="1">
      <c r="A4" s="47"/>
      <c r="B4" s="162"/>
      <c r="C4" s="162"/>
      <c r="D4" s="162"/>
      <c r="E4" s="162"/>
      <c r="F4" s="162"/>
      <c r="G4" s="162"/>
      <c r="H4" s="162"/>
      <c r="I4" s="14"/>
      <c r="L4" s="13"/>
      <c r="M4" s="14"/>
      <c r="N4" s="14"/>
      <c r="Q4" s="13"/>
      <c r="R4" s="277" t="s">
        <v>260</v>
      </c>
      <c r="S4" s="279" t="s">
        <v>278</v>
      </c>
      <c r="T4" s="279"/>
      <c r="U4" s="279"/>
      <c r="V4" s="279"/>
      <c r="W4" s="280"/>
      <c r="X4" s="13"/>
      <c r="Y4" s="14"/>
    </row>
    <row r="5" spans="1:25" s="60" customFormat="1" ht="27.95" customHeight="1">
      <c r="A5" s="46"/>
      <c r="B5" s="162"/>
      <c r="C5" s="162"/>
      <c r="D5" s="162"/>
      <c r="E5" s="162"/>
      <c r="F5" s="162"/>
      <c r="G5" s="162"/>
      <c r="H5" s="162"/>
      <c r="I5" s="3"/>
      <c r="J5" s="1"/>
      <c r="K5" s="1"/>
      <c r="L5" s="2"/>
      <c r="M5" s="3"/>
      <c r="N5" s="3"/>
      <c r="O5" s="1"/>
      <c r="P5" s="1"/>
      <c r="Q5" s="13"/>
      <c r="R5" s="278"/>
      <c r="S5" s="281"/>
      <c r="T5" s="281"/>
      <c r="U5" s="281"/>
      <c r="V5" s="281"/>
      <c r="W5" s="282"/>
      <c r="X5" s="13"/>
      <c r="Y5" s="14"/>
    </row>
    <row r="6" spans="1:25" s="60" customFormat="1" ht="27.95" customHeight="1">
      <c r="A6" s="46"/>
      <c r="B6" s="162"/>
      <c r="C6" s="162"/>
      <c r="D6" s="162"/>
      <c r="E6" s="162"/>
      <c r="F6" s="162"/>
      <c r="G6" s="162"/>
      <c r="H6" s="162"/>
      <c r="I6" s="3"/>
      <c r="J6" s="1"/>
      <c r="K6" s="1"/>
      <c r="L6" s="2"/>
      <c r="M6" s="3"/>
      <c r="N6" s="3"/>
      <c r="O6" s="1"/>
      <c r="P6" s="1"/>
      <c r="Q6" s="13"/>
      <c r="R6" s="71"/>
      <c r="S6" s="72"/>
      <c r="T6" s="72"/>
      <c r="U6" s="73"/>
      <c r="V6" s="74"/>
      <c r="W6" s="75"/>
      <c r="X6" s="13"/>
      <c r="Y6" s="14"/>
    </row>
    <row r="7" spans="1:25" s="60" customFormat="1" ht="27.95" customHeight="1">
      <c r="A7" s="59"/>
      <c r="B7" s="162"/>
      <c r="C7" s="162"/>
      <c r="D7" s="162"/>
      <c r="E7" s="162"/>
      <c r="F7" s="162"/>
      <c r="G7" s="162"/>
      <c r="H7" s="162"/>
      <c r="I7" s="3"/>
      <c r="J7" s="1"/>
      <c r="K7" s="1"/>
      <c r="L7" s="2"/>
      <c r="M7" s="3"/>
      <c r="N7" s="3"/>
      <c r="O7" s="1"/>
      <c r="P7" s="1"/>
      <c r="Q7" s="13"/>
      <c r="R7" s="267" t="s">
        <v>27</v>
      </c>
      <c r="S7" s="268"/>
      <c r="T7" s="268"/>
      <c r="U7" s="268"/>
      <c r="V7" s="269" t="s">
        <v>254</v>
      </c>
      <c r="W7" s="270"/>
      <c r="X7" s="13"/>
      <c r="Y7" s="14"/>
    </row>
    <row r="8" spans="1:25" s="60" customFormat="1" ht="27.95" customHeight="1">
      <c r="A8" s="47"/>
      <c r="B8" s="162"/>
      <c r="C8" s="162"/>
      <c r="D8" s="162"/>
      <c r="E8" s="162"/>
      <c r="F8" s="162"/>
      <c r="G8" s="162"/>
      <c r="H8" s="162"/>
      <c r="I8" s="3"/>
      <c r="J8" s="1"/>
      <c r="K8" s="1"/>
      <c r="L8" s="2"/>
      <c r="M8" s="3"/>
      <c r="N8" s="3"/>
      <c r="O8" s="1"/>
      <c r="P8" s="1"/>
      <c r="Q8" s="13"/>
      <c r="R8" s="61"/>
      <c r="S8" s="62"/>
      <c r="T8" s="62"/>
      <c r="U8" s="66"/>
      <c r="V8" s="64"/>
      <c r="W8" s="65"/>
      <c r="X8" s="13"/>
      <c r="Y8" s="14"/>
    </row>
    <row r="9" spans="1:25" s="60" customFormat="1" ht="27.95" customHeight="1">
      <c r="A9" s="46"/>
      <c r="B9" s="162"/>
      <c r="C9" s="162"/>
      <c r="D9" s="162"/>
      <c r="E9" s="162"/>
      <c r="F9" s="162"/>
      <c r="G9" s="162"/>
      <c r="H9" s="162"/>
      <c r="I9" s="3"/>
      <c r="J9" s="1"/>
      <c r="K9" s="1"/>
      <c r="L9" s="2"/>
      <c r="M9" s="3"/>
      <c r="N9" s="3"/>
      <c r="O9" s="1"/>
      <c r="P9" s="1"/>
      <c r="Q9" s="13"/>
      <c r="R9" s="267" t="s">
        <v>24</v>
      </c>
      <c r="S9" s="268"/>
      <c r="T9" s="268"/>
      <c r="U9" s="268"/>
      <c r="V9" s="269" t="s">
        <v>253</v>
      </c>
      <c r="W9" s="270"/>
      <c r="X9" s="13"/>
      <c r="Y9" s="14"/>
    </row>
    <row r="10" spans="1:25" s="60" customFormat="1" ht="27.95" customHeight="1">
      <c r="A10" s="46"/>
      <c r="B10" s="10">
        <v>122</v>
      </c>
      <c r="C10" s="11" t="str">
        <f>VLOOKUP(B10,LISTA!A1:G249,2,0)</f>
        <v>KUDLIŃSKA AGATA</v>
      </c>
      <c r="D10" s="12" t="s">
        <v>22</v>
      </c>
      <c r="G10" s="13"/>
      <c r="I10" s="3"/>
      <c r="J10" s="1"/>
      <c r="K10" s="1"/>
      <c r="L10" s="2"/>
      <c r="M10" s="3"/>
      <c r="N10" s="3"/>
      <c r="O10" s="1"/>
      <c r="P10" s="1"/>
      <c r="Q10" s="13"/>
      <c r="R10" s="61"/>
      <c r="S10" s="62"/>
      <c r="T10" s="62"/>
      <c r="U10" s="66"/>
      <c r="V10" s="64"/>
      <c r="W10" s="65"/>
      <c r="X10" s="13"/>
      <c r="Y10" s="14"/>
    </row>
    <row r="11" spans="1:25" s="60" customFormat="1" ht="27.95" customHeight="1">
      <c r="A11" s="59"/>
      <c r="B11" s="13"/>
      <c r="C11" s="53" t="str">
        <f>VLOOKUP(B10,LISTA!$A$1:$G$249,3,0)</f>
        <v>KLUB SPORTÓW I SZTUK WALK W TURKU</v>
      </c>
      <c r="D11" s="14"/>
      <c r="E11" s="220"/>
      <c r="F11" s="220"/>
      <c r="G11" s="13"/>
      <c r="I11" s="3"/>
      <c r="J11" s="1"/>
      <c r="K11" s="1"/>
      <c r="L11" s="2"/>
      <c r="M11" s="3"/>
      <c r="N11" s="3"/>
      <c r="O11" s="1"/>
      <c r="P11" s="1"/>
      <c r="Q11" s="13"/>
      <c r="R11" s="271" t="s">
        <v>258</v>
      </c>
      <c r="S11" s="272"/>
      <c r="T11" s="272"/>
      <c r="U11" s="272"/>
      <c r="V11" s="272"/>
      <c r="W11" s="273"/>
      <c r="X11" s="13"/>
      <c r="Y11" s="14"/>
    </row>
    <row r="12" spans="1:25" s="60" customFormat="1" ht="27.95" customHeight="1">
      <c r="A12" s="47"/>
      <c r="B12" s="13"/>
      <c r="C12" s="16"/>
      <c r="D12" s="217" t="s">
        <v>0</v>
      </c>
      <c r="E12" s="217"/>
      <c r="F12" s="21">
        <v>5</v>
      </c>
      <c r="G12" s="15">
        <f>IF(AND(D10=1,D14=0),IF(D10=1,B10,B14),IF(D10=0,B14,$A$5))</f>
        <v>0</v>
      </c>
      <c r="H12" s="11">
        <f>IF(AND(D10=1,D14=0),IF(D10=1,C10,C14),IF(D10=0,C14,$A$5))</f>
        <v>0</v>
      </c>
      <c r="I12" s="3"/>
      <c r="J12" s="1"/>
      <c r="K12" s="1"/>
      <c r="L12" s="2"/>
      <c r="M12" s="3"/>
      <c r="N12" s="3"/>
      <c r="O12" s="1"/>
      <c r="P12" s="1"/>
      <c r="Q12" s="13"/>
      <c r="R12" s="274"/>
      <c r="S12" s="275"/>
      <c r="T12" s="275"/>
      <c r="U12" s="275"/>
      <c r="V12" s="275"/>
      <c r="W12" s="276"/>
      <c r="X12" s="13"/>
      <c r="Y12" s="14"/>
    </row>
    <row r="13" spans="1:25" s="60" customFormat="1" ht="27.95" customHeight="1">
      <c r="A13" s="216"/>
      <c r="B13" s="13"/>
      <c r="C13" s="16"/>
      <c r="D13" s="14"/>
      <c r="E13" s="218"/>
      <c r="F13" s="218"/>
      <c r="G13" s="13"/>
      <c r="H13" s="11">
        <f>IF(AND(D10=1,D14=0),IF(D10=1,C11,C15),IF(D10=0,C15,$A$5))</f>
        <v>0</v>
      </c>
      <c r="I13" s="3"/>
      <c r="J13" s="1"/>
      <c r="K13" s="1"/>
      <c r="L13" s="2"/>
      <c r="M13" s="3"/>
      <c r="N13" s="3"/>
      <c r="O13" s="1"/>
      <c r="P13" s="1"/>
      <c r="Q13" s="13"/>
      <c r="R13" s="14"/>
      <c r="S13" s="14"/>
      <c r="X13" s="13"/>
      <c r="Y13" s="14"/>
    </row>
    <row r="14" spans="1:25" s="60" customFormat="1" ht="27.95" customHeight="1">
      <c r="A14" s="216"/>
      <c r="B14" s="10">
        <v>8</v>
      </c>
      <c r="C14" s="11" t="str">
        <f>VLOOKUP(B14,LISTA!$A$1:$G$249,2,0)</f>
        <v>KULIGOWSKA KLAUDIA</v>
      </c>
      <c r="D14" s="12" t="s">
        <v>22</v>
      </c>
      <c r="G14" s="13"/>
      <c r="I14" s="3"/>
      <c r="J14" s="1"/>
      <c r="K14" s="1"/>
      <c r="L14" s="2"/>
      <c r="M14" s="3"/>
      <c r="N14" s="3"/>
      <c r="O14" s="1"/>
      <c r="P14" s="1"/>
      <c r="Q14" s="13"/>
      <c r="R14" s="14"/>
      <c r="S14" s="14"/>
      <c r="X14" s="13"/>
      <c r="Y14" s="14"/>
    </row>
    <row r="15" spans="1:25" s="60" customFormat="1" ht="27.95" customHeight="1">
      <c r="A15" s="59"/>
      <c r="B15" s="13"/>
      <c r="C15" s="53" t="str">
        <f>VLOOKUP(B14,LISTA!$A$1:$G$249,3,0)</f>
        <v>SAMURAI SPIRIT DOJO CHEŁMŻA</v>
      </c>
      <c r="D15" s="14"/>
      <c r="G15" s="13"/>
      <c r="H15" s="47"/>
      <c r="I15" s="3"/>
      <c r="J15" s="1"/>
      <c r="K15" s="1"/>
      <c r="L15" s="2"/>
      <c r="M15" s="3"/>
      <c r="N15" s="3"/>
      <c r="O15" s="1"/>
      <c r="P15" s="1"/>
      <c r="Q15" s="13"/>
      <c r="R15" s="14"/>
      <c r="S15" s="14"/>
      <c r="X15" s="13"/>
      <c r="Y15" s="14"/>
    </row>
    <row r="16" spans="1:25" s="60" customFormat="1" ht="27.95" customHeight="1">
      <c r="A16" s="47"/>
      <c r="B16" s="13"/>
      <c r="C16" s="16"/>
      <c r="D16" s="14"/>
      <c r="G16" s="13"/>
      <c r="H16" s="46"/>
      <c r="I16" s="3"/>
      <c r="J16" s="1"/>
      <c r="K16" s="1"/>
      <c r="L16" s="2"/>
      <c r="M16" s="3"/>
      <c r="N16" s="3"/>
      <c r="O16" s="1"/>
      <c r="P16" s="1"/>
      <c r="Q16" s="13"/>
      <c r="R16" s="14"/>
      <c r="S16" s="14"/>
      <c r="X16" s="13"/>
      <c r="Y16" s="14"/>
    </row>
    <row r="17" spans="1:27" s="60" customFormat="1" ht="27.95" customHeight="1">
      <c r="A17" s="46"/>
      <c r="B17" s="13"/>
      <c r="C17" s="16"/>
      <c r="D17" s="14"/>
      <c r="G17" s="13"/>
      <c r="H17" s="46"/>
      <c r="I17" s="3"/>
      <c r="J17" s="1"/>
      <c r="K17" s="1"/>
      <c r="L17" s="2"/>
      <c r="M17" s="3"/>
      <c r="N17" s="3"/>
      <c r="O17" s="1"/>
      <c r="P17" s="1"/>
      <c r="Q17" s="13"/>
      <c r="R17" s="14"/>
      <c r="S17" s="14"/>
      <c r="X17" s="221"/>
      <c r="Y17" s="221"/>
      <c r="Z17" s="221"/>
    </row>
    <row r="18" spans="1:27" s="60" customFormat="1" ht="27.95" customHeight="1">
      <c r="A18" s="46"/>
      <c r="B18" s="10">
        <v>147</v>
      </c>
      <c r="C18" s="11" t="str">
        <f>VLOOKUP(B18,LISTA!$A$1:$G$249,2,0)</f>
        <v>PRANIEWICZ MAGDALENA</v>
      </c>
      <c r="D18" s="12" t="s">
        <v>22</v>
      </c>
      <c r="G18" s="13"/>
      <c r="I18" s="3"/>
      <c r="J18" s="1"/>
      <c r="K18" s="1"/>
      <c r="L18" s="2"/>
      <c r="M18" s="3"/>
      <c r="N18" s="3"/>
      <c r="O18" s="1"/>
      <c r="P18" s="1"/>
      <c r="Q18" s="13"/>
      <c r="R18" s="14"/>
      <c r="S18" s="14"/>
      <c r="W18" s="17"/>
      <c r="X18" s="19"/>
      <c r="Y18" s="22"/>
      <c r="Z18" s="22" t="s">
        <v>10</v>
      </c>
      <c r="AA18" s="14"/>
    </row>
    <row r="19" spans="1:27" s="60" customFormat="1" ht="27.95" customHeight="1">
      <c r="A19" s="59"/>
      <c r="B19" s="13"/>
      <c r="C19" s="53" t="str">
        <f>VLOOKUP(B18,LISTA!$A$1:$G$249,3,0)</f>
        <v>POZNAŃSKI KLUB KYOKUSHIN KARATE</v>
      </c>
      <c r="D19" s="14">
        <v>0</v>
      </c>
      <c r="E19" s="220"/>
      <c r="F19" s="220"/>
      <c r="G19" s="13"/>
      <c r="I19" s="3"/>
      <c r="J19" s="1"/>
      <c r="K19" s="1"/>
      <c r="L19" s="2"/>
      <c r="M19" s="3"/>
      <c r="N19" s="3"/>
      <c r="O19" s="1"/>
      <c r="P19" s="1"/>
      <c r="Q19" s="13"/>
      <c r="R19" s="14"/>
      <c r="S19" s="14"/>
      <c r="W19" s="219" t="s">
        <v>2</v>
      </c>
      <c r="X19" s="17"/>
      <c r="Y19" s="17"/>
      <c r="Z19" s="17">
        <v>4</v>
      </c>
      <c r="AA19" s="14"/>
    </row>
    <row r="20" spans="1:27" s="60" customFormat="1" ht="27.95" customHeight="1">
      <c r="A20" s="47"/>
      <c r="B20" s="13"/>
      <c r="C20" s="16"/>
      <c r="D20" s="217" t="s">
        <v>0</v>
      </c>
      <c r="E20" s="217"/>
      <c r="F20" s="21">
        <v>21</v>
      </c>
      <c r="G20" s="15">
        <f>IF(AND(D10=1,D14=0),IF(D10=1,B18,B22),IF(D10=0,B22,$A$5))</f>
        <v>0</v>
      </c>
      <c r="H20" s="11">
        <f>IF(AND(D18=1,D22=0),IF(D18=1,C18,C22),IF(D18=0,C22,$A$5))</f>
        <v>0</v>
      </c>
      <c r="I20" s="3"/>
      <c r="J20" s="1"/>
      <c r="K20" s="1"/>
      <c r="L20" s="2"/>
      <c r="M20" s="3"/>
      <c r="N20" s="3"/>
      <c r="O20" s="1"/>
      <c r="P20" s="1"/>
      <c r="Q20" s="13"/>
      <c r="R20" s="14"/>
      <c r="S20" s="14"/>
      <c r="W20" s="219"/>
      <c r="X20" s="17"/>
      <c r="Y20" s="17"/>
      <c r="Z20" s="17"/>
      <c r="AA20" s="14"/>
    </row>
    <row r="21" spans="1:27" s="60" customFormat="1" ht="27.95" customHeight="1">
      <c r="A21" s="216"/>
      <c r="B21" s="13"/>
      <c r="C21" s="16"/>
      <c r="D21" s="14"/>
      <c r="E21" s="218"/>
      <c r="F21" s="218"/>
      <c r="G21" s="13"/>
      <c r="H21" s="11">
        <f>IF(AND(D18=1,D22=0),IF(D18=1,C19,C23),IF(D18=0,C23,$A$5))</f>
        <v>0</v>
      </c>
      <c r="I21" s="3"/>
      <c r="J21" s="1"/>
      <c r="K21" s="1"/>
      <c r="L21" s="2"/>
      <c r="M21" s="3"/>
      <c r="N21" s="3"/>
      <c r="O21" s="1"/>
      <c r="P21" s="1"/>
      <c r="Q21" s="13"/>
      <c r="R21" s="14"/>
      <c r="S21" s="14"/>
      <c r="W21" s="219" t="s">
        <v>3</v>
      </c>
      <c r="X21" s="20"/>
      <c r="Y21" s="20"/>
      <c r="Z21" s="17">
        <v>3</v>
      </c>
      <c r="AA21" s="14"/>
    </row>
    <row r="22" spans="1:27" s="60" customFormat="1" ht="27.95" customHeight="1">
      <c r="A22" s="216"/>
      <c r="B22" s="10">
        <v>8</v>
      </c>
      <c r="C22" s="11" t="str">
        <f>VLOOKUP(B22,LISTA!$A$1:$G$249,2,0)</f>
        <v>KULIGOWSKA KLAUDIA</v>
      </c>
      <c r="D22" s="12" t="s">
        <v>22</v>
      </c>
      <c r="G22" s="13"/>
      <c r="I22" s="3"/>
      <c r="J22" s="1"/>
      <c r="K22" s="1"/>
      <c r="L22" s="2"/>
      <c r="M22" s="3"/>
      <c r="N22" s="3"/>
      <c r="O22" s="1"/>
      <c r="P22" s="1"/>
      <c r="Q22" s="13"/>
      <c r="R22" s="14"/>
      <c r="S22" s="14"/>
      <c r="W22" s="219"/>
      <c r="X22" s="17"/>
      <c r="Y22" s="20"/>
      <c r="Z22" s="17"/>
      <c r="AA22" s="14"/>
    </row>
    <row r="23" spans="1:27" s="60" customFormat="1" ht="27.95" customHeight="1">
      <c r="A23" s="59"/>
      <c r="B23" s="13"/>
      <c r="C23" s="53" t="str">
        <f>VLOOKUP(B22,LISTA!$A$1:$G$249,3,0)</f>
        <v>SAMURAI SPIRIT DOJO CHEŁMŻA</v>
      </c>
      <c r="D23" s="14"/>
      <c r="G23" s="13"/>
      <c r="I23" s="3"/>
      <c r="J23" s="1"/>
      <c r="K23" s="1"/>
      <c r="L23" s="2"/>
      <c r="M23" s="3"/>
      <c r="N23" s="3"/>
      <c r="O23" s="1"/>
      <c r="P23" s="1"/>
      <c r="Q23" s="13"/>
      <c r="R23" s="14"/>
      <c r="S23" s="14"/>
      <c r="W23" s="219" t="s">
        <v>4</v>
      </c>
      <c r="X23" s="20"/>
      <c r="Y23" s="20"/>
      <c r="Z23" s="17">
        <v>2</v>
      </c>
      <c r="AA23" s="14"/>
    </row>
    <row r="24" spans="1:27" s="60" customFormat="1" ht="27.95" customHeight="1">
      <c r="A24" s="47"/>
      <c r="B24" s="13"/>
      <c r="C24" s="16"/>
      <c r="D24" s="14"/>
      <c r="G24" s="13"/>
      <c r="I24" s="3"/>
      <c r="J24" s="1"/>
      <c r="K24" s="1"/>
      <c r="L24" s="2"/>
      <c r="M24" s="3"/>
      <c r="N24" s="3"/>
      <c r="O24" s="1"/>
      <c r="P24" s="1"/>
      <c r="Q24" s="13"/>
      <c r="R24" s="14"/>
      <c r="S24" s="14"/>
      <c r="W24" s="219"/>
      <c r="X24" s="17"/>
      <c r="Y24" s="20"/>
      <c r="Z24" s="17"/>
      <c r="AA24" s="14"/>
    </row>
    <row r="25" spans="1:27" s="60" customFormat="1" ht="27.95" customHeight="1">
      <c r="A25" s="46"/>
      <c r="B25" s="13"/>
      <c r="C25" s="16"/>
      <c r="D25" s="14"/>
      <c r="G25" s="13"/>
      <c r="I25" s="3"/>
      <c r="J25" s="1"/>
      <c r="K25" s="1"/>
      <c r="L25" s="2"/>
      <c r="M25" s="3"/>
      <c r="N25" s="3"/>
      <c r="O25" s="1"/>
      <c r="P25" s="1"/>
      <c r="Q25" s="13"/>
      <c r="R25" s="14"/>
      <c r="S25" s="14"/>
      <c r="W25" s="70" t="s">
        <v>5</v>
      </c>
      <c r="X25" s="20"/>
      <c r="Y25" s="20"/>
      <c r="Z25" s="17">
        <v>1</v>
      </c>
      <c r="AA25" s="14"/>
    </row>
    <row r="26" spans="1:27" s="60" customFormat="1" ht="27.95" customHeight="1">
      <c r="A26" s="46"/>
      <c r="B26" s="10">
        <v>122</v>
      </c>
      <c r="C26" s="11" t="str">
        <f>VLOOKUP(B26,LISTA!$A$1:$G$249,2,0)</f>
        <v>KUDLIŃSKA AGATA</v>
      </c>
      <c r="D26" s="12" t="s">
        <v>22</v>
      </c>
      <c r="G26" s="13"/>
      <c r="I26" s="14"/>
      <c r="J26" s="14"/>
      <c r="O26" s="13"/>
      <c r="P26" s="14"/>
    </row>
    <row r="27" spans="1:27" s="60" customFormat="1" ht="27.95" customHeight="1">
      <c r="A27" s="59"/>
      <c r="B27" s="13"/>
      <c r="C27" s="53" t="str">
        <f>VLOOKUP(B26,LISTA!$A$1:$G$249,3,0)</f>
        <v>KLUB SPORTÓW I SZTUK WALK W TURKU</v>
      </c>
      <c r="D27" s="14"/>
      <c r="E27" s="220"/>
      <c r="F27" s="220"/>
      <c r="G27" s="13"/>
      <c r="I27" s="14"/>
      <c r="J27" s="14"/>
      <c r="O27" s="13"/>
      <c r="P27" s="14"/>
    </row>
    <row r="28" spans="1:27" s="60" customFormat="1" ht="27.95" customHeight="1">
      <c r="A28" s="47"/>
      <c r="B28" s="13"/>
      <c r="C28" s="16"/>
      <c r="D28" s="217" t="s">
        <v>0</v>
      </c>
      <c r="E28" s="217"/>
      <c r="F28" s="21">
        <v>41</v>
      </c>
      <c r="G28" s="15">
        <f>IF(AND(D10=1,D14=0),IF(D10=1,B26,B30),IF(D10=0,B30,$A$5))</f>
        <v>0</v>
      </c>
      <c r="H28" s="11">
        <f>IF(AND(D26=1,D30=0),IF(D26=1,C26,C30),IF(D26=0,C30,$A$5))</f>
        <v>0</v>
      </c>
      <c r="I28" s="14"/>
      <c r="J28" s="14"/>
      <c r="O28" s="13"/>
      <c r="P28" s="14"/>
    </row>
    <row r="29" spans="1:27" s="60" customFormat="1" ht="27.95" customHeight="1">
      <c r="A29" s="216"/>
      <c r="B29" s="13"/>
      <c r="C29" s="16"/>
      <c r="D29" s="14"/>
      <c r="E29" s="218"/>
      <c r="F29" s="218"/>
      <c r="G29" s="13"/>
      <c r="H29" s="11">
        <f>IF(AND(D26=1,D30=0),IF(D26=1,C27,C31),IF(D26=0,C31,$A$5))</f>
        <v>0</v>
      </c>
      <c r="I29" s="14"/>
      <c r="J29" s="14"/>
      <c r="O29" s="13"/>
      <c r="P29" s="14"/>
    </row>
    <row r="30" spans="1:27" s="60" customFormat="1" ht="27.95" customHeight="1">
      <c r="A30" s="216"/>
      <c r="B30" s="10">
        <v>147</v>
      </c>
      <c r="C30" s="11" t="str">
        <f>VLOOKUP(B30,LISTA!$A$1:$G$249,2,0)</f>
        <v>PRANIEWICZ MAGDALENA</v>
      </c>
      <c r="D30" s="12" t="s">
        <v>22</v>
      </c>
      <c r="G30" s="13"/>
      <c r="I30" s="14"/>
      <c r="J30" s="14"/>
      <c r="O30" s="13"/>
      <c r="P30" s="14"/>
    </row>
    <row r="31" spans="1:27" s="60" customFormat="1" ht="27.95" customHeight="1">
      <c r="A31" s="59"/>
      <c r="B31" s="13"/>
      <c r="C31" s="53" t="str">
        <f>VLOOKUP(B30,LISTA!$A$1:$G$249,3,0)</f>
        <v>POZNAŃSKI KLUB KYOKUSHIN KARATE</v>
      </c>
      <c r="D31" s="14"/>
      <c r="G31" s="13"/>
      <c r="H31" s="47"/>
      <c r="I31" s="8"/>
      <c r="J31" s="8"/>
      <c r="K31" s="6"/>
      <c r="O31" s="13"/>
      <c r="P31" s="14"/>
    </row>
    <row r="32" spans="1:27" s="60" customFormat="1" ht="27.95" customHeight="1">
      <c r="A32" s="47"/>
      <c r="B32" s="13"/>
      <c r="C32" s="16"/>
      <c r="D32" s="14"/>
      <c r="G32" s="13"/>
      <c r="H32" s="46"/>
      <c r="I32" s="3"/>
      <c r="J32" s="3"/>
      <c r="K32" s="1"/>
      <c r="N32" s="6"/>
      <c r="O32" s="7"/>
      <c r="P32" s="8"/>
      <c r="Q32" s="6"/>
      <c r="R32" s="1"/>
    </row>
    <row r="33" spans="1:19" s="60" customFormat="1" ht="27.95" customHeight="1">
      <c r="A33" s="46"/>
      <c r="B33" s="1"/>
      <c r="C33" s="2"/>
      <c r="D33" s="3"/>
      <c r="E33" s="3"/>
      <c r="F33" s="1"/>
      <c r="G33" s="1"/>
      <c r="H33" s="13"/>
      <c r="I33" s="3"/>
      <c r="J33" s="3"/>
      <c r="K33" s="1"/>
      <c r="N33" s="1"/>
      <c r="O33" s="2"/>
      <c r="P33" s="3"/>
      <c r="Q33" s="1"/>
      <c r="R33" s="1"/>
    </row>
    <row r="34" spans="1:19" s="60" customFormat="1" ht="27.95" customHeight="1">
      <c r="A34" s="46"/>
      <c r="B34" s="1"/>
      <c r="C34" s="2"/>
      <c r="D34" s="3"/>
      <c r="E34" s="3"/>
      <c r="F34" s="1"/>
      <c r="G34" s="1"/>
      <c r="H34" s="13"/>
      <c r="I34" s="3"/>
      <c r="J34" s="3"/>
      <c r="K34" s="1"/>
      <c r="L34" s="6"/>
      <c r="M34" s="6"/>
      <c r="N34" s="1"/>
      <c r="O34" s="2"/>
      <c r="P34" s="3"/>
      <c r="Q34" s="1"/>
      <c r="R34" s="1"/>
      <c r="S34" s="1"/>
    </row>
    <row r="35" spans="1:19" s="60" customFormat="1" ht="27.95" customHeight="1">
      <c r="A35" s="59"/>
      <c r="B35" s="1"/>
      <c r="C35" s="2"/>
      <c r="D35" s="3"/>
      <c r="E35" s="3"/>
      <c r="F35" s="1"/>
      <c r="G35" s="1"/>
      <c r="H35" s="13"/>
      <c r="I35" s="3"/>
      <c r="J35" s="3"/>
      <c r="K35" s="1"/>
      <c r="L35" s="1"/>
      <c r="M35" s="1"/>
      <c r="N35" s="1"/>
      <c r="O35" s="2"/>
      <c r="P35" s="3"/>
      <c r="Q35" s="1"/>
      <c r="R35" s="1"/>
      <c r="S35" s="1"/>
    </row>
    <row r="36" spans="1:19" s="60" customFormat="1" ht="27.95" customHeight="1">
      <c r="A36" s="47"/>
      <c r="B36" s="1"/>
      <c r="C36" s="2"/>
      <c r="D36" s="3"/>
      <c r="E36" s="3"/>
      <c r="F36" s="1"/>
      <c r="G36" s="1"/>
      <c r="H36" s="13"/>
      <c r="I36" s="3"/>
      <c r="J36" s="3"/>
      <c r="K36" s="1"/>
      <c r="L36" s="1"/>
      <c r="M36" s="1"/>
      <c r="N36" s="1"/>
      <c r="O36" s="2"/>
      <c r="P36" s="3"/>
      <c r="Q36" s="1"/>
      <c r="R36" s="1"/>
      <c r="S36" s="1"/>
    </row>
    <row r="37" spans="1:19" s="60" customFormat="1" ht="27.95" customHeight="1">
      <c r="A37" s="216"/>
      <c r="B37" s="1"/>
      <c r="C37" s="2"/>
      <c r="D37" s="3"/>
      <c r="E37" s="3"/>
      <c r="F37" s="1"/>
      <c r="G37" s="1"/>
      <c r="H37" s="13"/>
      <c r="I37" s="3"/>
      <c r="J37" s="3"/>
      <c r="K37" s="1"/>
      <c r="L37" s="1"/>
      <c r="M37" s="1"/>
      <c r="N37" s="1"/>
      <c r="O37" s="2"/>
      <c r="P37" s="3"/>
      <c r="Q37" s="1"/>
      <c r="R37" s="1"/>
      <c r="S37" s="1"/>
    </row>
    <row r="38" spans="1:19" s="60" customFormat="1" ht="27.95" customHeight="1">
      <c r="A38" s="216"/>
      <c r="B38" s="1"/>
      <c r="C38" s="2"/>
      <c r="D38" s="3"/>
      <c r="E38" s="3"/>
      <c r="F38" s="1"/>
      <c r="G38" s="1"/>
      <c r="H38" s="7"/>
      <c r="I38" s="3"/>
      <c r="J38" s="3"/>
      <c r="K38" s="1"/>
      <c r="L38" s="1"/>
      <c r="M38" s="1"/>
      <c r="N38" s="1"/>
      <c r="O38" s="2"/>
      <c r="P38" s="3"/>
      <c r="Q38" s="1"/>
      <c r="R38" s="1"/>
      <c r="S38" s="1"/>
    </row>
    <row r="39" spans="1:19" s="60" customFormat="1" ht="27.95" customHeight="1">
      <c r="A39" s="59"/>
      <c r="B39" s="1"/>
      <c r="C39" s="2"/>
      <c r="D39" s="3"/>
      <c r="E39" s="3"/>
      <c r="F39" s="1"/>
      <c r="G39" s="1"/>
      <c r="H39" s="2"/>
      <c r="I39" s="3"/>
      <c r="J39" s="3"/>
      <c r="K39" s="1"/>
      <c r="L39" s="1"/>
      <c r="M39" s="1"/>
      <c r="N39" s="1"/>
      <c r="O39" s="2"/>
      <c r="P39" s="3"/>
      <c r="Q39" s="1"/>
      <c r="R39" s="1"/>
      <c r="S39" s="1"/>
    </row>
    <row r="40" spans="1:19" s="60" customFormat="1" ht="27.95" customHeight="1">
      <c r="A40" s="47"/>
      <c r="B40" s="1"/>
      <c r="C40" s="2"/>
      <c r="D40" s="3"/>
      <c r="E40" s="3"/>
      <c r="F40" s="1"/>
      <c r="G40" s="1"/>
      <c r="H40" s="2"/>
      <c r="I40" s="3"/>
      <c r="J40" s="3"/>
      <c r="K40" s="1"/>
      <c r="L40" s="1"/>
      <c r="M40" s="1"/>
      <c r="N40" s="1"/>
      <c r="O40" s="2"/>
      <c r="P40" s="3"/>
      <c r="Q40" s="1"/>
      <c r="R40" s="1"/>
      <c r="S40" s="1"/>
    </row>
    <row r="41" spans="1:19" s="60" customFormat="1" ht="27.95" customHeight="1">
      <c r="A41" s="46"/>
      <c r="B41" s="1"/>
      <c r="C41" s="2"/>
      <c r="D41" s="3"/>
      <c r="E41" s="3"/>
      <c r="F41" s="1"/>
      <c r="G41" s="1"/>
      <c r="H41" s="2"/>
      <c r="I41" s="3"/>
      <c r="J41" s="3"/>
      <c r="K41" s="1"/>
      <c r="L41" s="1"/>
      <c r="M41" s="1"/>
      <c r="N41" s="1"/>
      <c r="O41" s="2"/>
      <c r="P41" s="3"/>
      <c r="Q41" s="1"/>
      <c r="R41" s="1"/>
      <c r="S41" s="1"/>
    </row>
    <row r="42" spans="1:19" s="60" customFormat="1" ht="27.95" customHeight="1">
      <c r="A42" s="46"/>
      <c r="B42" s="1"/>
      <c r="C42" s="2"/>
      <c r="D42" s="3"/>
      <c r="E42" s="3"/>
      <c r="F42" s="1"/>
      <c r="G42" s="1"/>
      <c r="H42" s="2"/>
      <c r="I42" s="3"/>
      <c r="J42" s="3"/>
      <c r="K42" s="1"/>
      <c r="L42" s="1"/>
      <c r="M42" s="1"/>
      <c r="N42" s="1"/>
      <c r="O42" s="2"/>
      <c r="P42" s="3"/>
      <c r="Q42" s="1"/>
      <c r="R42" s="1"/>
      <c r="S42" s="1"/>
    </row>
    <row r="43" spans="1:19" s="60" customFormat="1" ht="27.95" customHeight="1">
      <c r="A43" s="59"/>
      <c r="B43" s="1"/>
      <c r="C43" s="2"/>
      <c r="D43" s="3"/>
      <c r="E43" s="3"/>
      <c r="F43" s="1"/>
      <c r="G43" s="1"/>
      <c r="H43" s="2"/>
      <c r="I43" s="3"/>
      <c r="J43" s="3"/>
      <c r="K43" s="1"/>
      <c r="L43" s="1"/>
      <c r="M43" s="1"/>
      <c r="N43" s="1"/>
      <c r="O43" s="2"/>
      <c r="P43" s="3"/>
      <c r="Q43" s="1"/>
      <c r="R43" s="1"/>
      <c r="S43" s="1"/>
    </row>
    <row r="44" spans="1:19" s="60" customFormat="1" ht="27.95" customHeight="1">
      <c r="A44" s="47"/>
      <c r="B44" s="1"/>
      <c r="C44" s="2"/>
      <c r="D44" s="3"/>
      <c r="E44" s="3"/>
      <c r="F44" s="1"/>
      <c r="G44" s="1"/>
      <c r="H44" s="2"/>
      <c r="I44" s="3"/>
      <c r="J44" s="3"/>
      <c r="K44" s="1"/>
      <c r="L44" s="1"/>
      <c r="M44" s="1"/>
      <c r="N44" s="1"/>
      <c r="O44" s="2"/>
      <c r="P44" s="3"/>
      <c r="Q44" s="1"/>
      <c r="R44" s="1"/>
      <c r="S44" s="1"/>
    </row>
    <row r="45" spans="1:19" s="60" customFormat="1" ht="27.95" customHeight="1">
      <c r="A45" s="216"/>
      <c r="B45" s="1"/>
      <c r="C45" s="2"/>
      <c r="D45" s="3"/>
      <c r="E45" s="3"/>
      <c r="F45" s="1"/>
      <c r="G45" s="1"/>
      <c r="H45" s="2"/>
      <c r="I45" s="3"/>
      <c r="J45" s="3"/>
      <c r="K45" s="1"/>
      <c r="L45" s="1"/>
      <c r="M45" s="1"/>
      <c r="N45" s="1"/>
      <c r="O45" s="2"/>
      <c r="P45" s="3"/>
      <c r="Q45" s="1"/>
      <c r="R45" s="1"/>
      <c r="S45" s="1"/>
    </row>
    <row r="46" spans="1:19" s="60" customFormat="1" ht="27.95" customHeight="1">
      <c r="A46" s="216"/>
      <c r="B46" s="1"/>
      <c r="C46" s="2"/>
      <c r="D46" s="3"/>
      <c r="E46" s="3"/>
      <c r="F46" s="1"/>
      <c r="G46" s="1"/>
      <c r="H46" s="2"/>
      <c r="I46" s="3"/>
      <c r="J46" s="3"/>
      <c r="K46" s="1"/>
      <c r="L46" s="1"/>
      <c r="M46" s="1"/>
      <c r="N46" s="1"/>
      <c r="O46" s="2"/>
      <c r="P46" s="3"/>
      <c r="Q46" s="1"/>
      <c r="R46" s="1"/>
      <c r="S46" s="1"/>
    </row>
    <row r="47" spans="1:19" s="60" customFormat="1" ht="27.95" customHeight="1">
      <c r="A47" s="59"/>
      <c r="B47" s="1"/>
      <c r="C47" s="2"/>
      <c r="D47" s="3"/>
      <c r="E47" s="3"/>
      <c r="F47" s="1"/>
      <c r="G47" s="1"/>
      <c r="H47" s="2"/>
      <c r="I47" s="3"/>
      <c r="J47" s="3"/>
      <c r="K47" s="1"/>
      <c r="L47" s="1"/>
      <c r="M47" s="1"/>
      <c r="N47" s="1"/>
      <c r="O47" s="2"/>
      <c r="P47" s="3"/>
      <c r="Q47" s="1"/>
      <c r="R47" s="1"/>
      <c r="S47" s="1"/>
    </row>
    <row r="48" spans="1:19" s="60" customFormat="1" ht="27.95" customHeight="1">
      <c r="A48" s="47"/>
      <c r="B48" s="1"/>
      <c r="C48" s="2"/>
      <c r="D48" s="3"/>
      <c r="E48" s="3"/>
      <c r="F48" s="1"/>
      <c r="G48" s="1"/>
      <c r="H48" s="2"/>
      <c r="I48" s="3"/>
      <c r="J48" s="3"/>
      <c r="K48" s="1"/>
      <c r="L48" s="1"/>
      <c r="M48" s="1"/>
      <c r="N48" s="1"/>
      <c r="O48" s="2"/>
      <c r="P48" s="3"/>
      <c r="Q48" s="1"/>
      <c r="R48" s="1"/>
      <c r="S48" s="1"/>
    </row>
    <row r="49" spans="1:19" s="60" customFormat="1" ht="27.95" customHeight="1">
      <c r="A49" s="46"/>
      <c r="B49" s="1"/>
      <c r="C49" s="2"/>
      <c r="D49" s="3"/>
      <c r="E49" s="3"/>
      <c r="F49" s="1"/>
      <c r="G49" s="1"/>
      <c r="H49" s="2"/>
      <c r="I49" s="3"/>
      <c r="J49" s="3"/>
      <c r="K49" s="1"/>
      <c r="L49" s="1"/>
      <c r="M49" s="1"/>
      <c r="N49" s="1"/>
      <c r="O49" s="2"/>
      <c r="P49" s="3"/>
      <c r="Q49" s="1"/>
      <c r="R49" s="1"/>
      <c r="S49" s="1"/>
    </row>
    <row r="50" spans="1:19" s="60" customFormat="1" ht="27.95" customHeight="1">
      <c r="A50" s="46"/>
      <c r="B50" s="1"/>
      <c r="C50" s="2"/>
      <c r="D50" s="3"/>
      <c r="E50" s="3"/>
      <c r="F50" s="1"/>
      <c r="G50" s="1"/>
      <c r="H50" s="2"/>
      <c r="I50" s="3"/>
      <c r="J50" s="3"/>
      <c r="K50" s="1"/>
      <c r="L50" s="1"/>
      <c r="M50" s="1"/>
      <c r="N50" s="1"/>
      <c r="O50" s="2"/>
      <c r="P50" s="3"/>
      <c r="Q50" s="1"/>
      <c r="R50" s="1"/>
      <c r="S50" s="1"/>
    </row>
    <row r="51" spans="1:19" s="60" customFormat="1" ht="27.95" customHeight="1">
      <c r="A51" s="59"/>
      <c r="B51" s="1"/>
      <c r="C51" s="2"/>
      <c r="D51" s="3"/>
      <c r="E51" s="3"/>
      <c r="F51" s="1"/>
      <c r="G51" s="1"/>
      <c r="H51" s="2"/>
      <c r="I51" s="3"/>
      <c r="J51" s="3"/>
      <c r="K51" s="1"/>
      <c r="L51" s="1"/>
      <c r="M51" s="1"/>
      <c r="N51" s="1"/>
      <c r="O51" s="2"/>
      <c r="P51" s="3"/>
      <c r="Q51" s="1"/>
      <c r="R51" s="1"/>
      <c r="S51" s="1"/>
    </row>
    <row r="52" spans="1:19" s="60" customFormat="1" ht="27.95" customHeight="1">
      <c r="A52" s="47"/>
      <c r="B52" s="1"/>
      <c r="C52" s="2"/>
      <c r="D52" s="3"/>
      <c r="E52" s="3"/>
      <c r="F52" s="1"/>
      <c r="G52" s="1"/>
      <c r="H52" s="2"/>
      <c r="I52" s="3"/>
      <c r="J52" s="3"/>
      <c r="K52" s="1"/>
      <c r="L52" s="1"/>
      <c r="M52" s="1"/>
      <c r="N52" s="1"/>
      <c r="O52" s="2"/>
      <c r="P52" s="3"/>
      <c r="Q52" s="1"/>
      <c r="R52" s="1"/>
      <c r="S52" s="1"/>
    </row>
    <row r="53" spans="1:19" s="60" customFormat="1" ht="27.95" customHeight="1">
      <c r="A53" s="216"/>
      <c r="B53" s="1"/>
      <c r="C53" s="2"/>
      <c r="D53" s="3"/>
      <c r="E53" s="3"/>
      <c r="F53" s="1"/>
      <c r="G53" s="1"/>
      <c r="H53" s="2"/>
      <c r="I53" s="3"/>
      <c r="J53" s="3"/>
      <c r="K53" s="1"/>
      <c r="L53" s="1"/>
      <c r="M53" s="1"/>
      <c r="N53" s="1"/>
      <c r="O53" s="2"/>
      <c r="P53" s="3"/>
      <c r="Q53" s="1"/>
      <c r="R53" s="1"/>
      <c r="S53" s="1"/>
    </row>
    <row r="54" spans="1:19" s="60" customFormat="1" ht="27.95" customHeight="1">
      <c r="A54" s="216"/>
      <c r="B54" s="1"/>
      <c r="C54" s="2"/>
      <c r="D54" s="3"/>
      <c r="E54" s="3"/>
      <c r="F54" s="1"/>
      <c r="G54" s="1"/>
      <c r="H54" s="2"/>
      <c r="I54" s="3"/>
      <c r="J54" s="3"/>
      <c r="K54" s="1"/>
      <c r="L54" s="1"/>
      <c r="M54" s="1"/>
      <c r="N54" s="1"/>
      <c r="O54" s="2"/>
      <c r="P54" s="3"/>
      <c r="Q54" s="1"/>
      <c r="R54" s="1"/>
      <c r="S54" s="1"/>
    </row>
    <row r="55" spans="1:19" s="60" customFormat="1" ht="27.95" customHeight="1">
      <c r="A55" s="59"/>
      <c r="B55" s="1"/>
      <c r="C55" s="2"/>
      <c r="D55" s="3"/>
      <c r="E55" s="3"/>
      <c r="F55" s="1"/>
      <c r="G55" s="1"/>
      <c r="H55" s="2"/>
      <c r="I55" s="3"/>
      <c r="J55" s="3"/>
      <c r="K55" s="1"/>
      <c r="L55" s="1"/>
      <c r="M55" s="1"/>
      <c r="N55" s="1"/>
      <c r="O55" s="2"/>
      <c r="P55" s="3"/>
      <c r="Q55" s="1"/>
      <c r="R55" s="1"/>
      <c r="S55" s="1"/>
    </row>
    <row r="56" spans="1:19" s="60" customFormat="1" ht="27.95" customHeight="1">
      <c r="A56" s="47"/>
      <c r="B56" s="1"/>
      <c r="C56" s="2"/>
      <c r="D56" s="3"/>
      <c r="E56" s="3"/>
      <c r="F56" s="1"/>
      <c r="G56" s="1"/>
      <c r="H56" s="2"/>
      <c r="I56" s="3"/>
      <c r="J56" s="3"/>
      <c r="K56" s="1"/>
      <c r="L56" s="1"/>
      <c r="M56" s="1"/>
      <c r="N56" s="1"/>
      <c r="O56" s="2"/>
      <c r="P56" s="3"/>
      <c r="Q56" s="1"/>
      <c r="R56" s="1"/>
      <c r="S56" s="1"/>
    </row>
    <row r="57" spans="1:19" s="60" customFormat="1" ht="27.95" customHeight="1">
      <c r="A57" s="46"/>
      <c r="B57" s="1"/>
      <c r="C57" s="2"/>
      <c r="D57" s="3"/>
      <c r="E57" s="3"/>
      <c r="F57" s="1"/>
      <c r="G57" s="1"/>
      <c r="H57" s="2"/>
      <c r="I57" s="3"/>
      <c r="J57" s="3"/>
      <c r="K57" s="1"/>
      <c r="L57" s="1"/>
      <c r="M57" s="1"/>
      <c r="N57" s="1"/>
      <c r="O57" s="2"/>
      <c r="P57" s="3"/>
      <c r="Q57" s="1"/>
      <c r="R57" s="1"/>
      <c r="S57" s="1"/>
    </row>
    <row r="58" spans="1:19" s="60" customFormat="1" ht="27.95" customHeight="1">
      <c r="A58" s="46"/>
      <c r="B58" s="1"/>
      <c r="C58" s="2"/>
      <c r="D58" s="3"/>
      <c r="E58" s="3"/>
      <c r="F58" s="1"/>
      <c r="G58" s="1"/>
      <c r="H58" s="2"/>
      <c r="I58" s="3"/>
      <c r="J58" s="3"/>
      <c r="K58" s="1"/>
      <c r="L58" s="1"/>
      <c r="M58" s="1"/>
      <c r="N58" s="1"/>
      <c r="O58" s="2"/>
      <c r="P58" s="3"/>
      <c r="Q58" s="1"/>
      <c r="R58" s="1"/>
      <c r="S58" s="1"/>
    </row>
    <row r="59" spans="1:19" s="60" customFormat="1" ht="27.95" customHeight="1">
      <c r="A59" s="59"/>
      <c r="B59" s="1"/>
      <c r="C59" s="2"/>
      <c r="D59" s="3"/>
      <c r="E59" s="3"/>
      <c r="F59" s="1"/>
      <c r="G59" s="1"/>
      <c r="H59" s="2"/>
      <c r="I59" s="3"/>
      <c r="J59" s="3"/>
      <c r="K59" s="1"/>
      <c r="L59" s="1"/>
      <c r="M59" s="1"/>
      <c r="N59" s="1"/>
      <c r="O59" s="2"/>
      <c r="P59" s="3"/>
      <c r="Q59" s="1"/>
      <c r="R59" s="1"/>
      <c r="S59" s="1"/>
    </row>
    <row r="60" spans="1:19" s="60" customFormat="1" ht="27.95" customHeight="1">
      <c r="A60" s="47"/>
      <c r="B60" s="1"/>
      <c r="C60" s="2"/>
      <c r="D60" s="3"/>
      <c r="E60" s="3"/>
      <c r="F60" s="1"/>
      <c r="G60" s="1"/>
      <c r="H60" s="2"/>
      <c r="I60" s="3"/>
      <c r="J60" s="3"/>
      <c r="K60" s="1"/>
      <c r="L60" s="1"/>
      <c r="M60" s="1"/>
      <c r="N60" s="1"/>
      <c r="O60" s="2"/>
      <c r="P60" s="3"/>
      <c r="Q60" s="1"/>
      <c r="R60" s="1"/>
      <c r="S60" s="1"/>
    </row>
    <row r="61" spans="1:19" s="60" customFormat="1" ht="27.95" customHeight="1">
      <c r="A61" s="216"/>
      <c r="B61" s="1"/>
      <c r="C61" s="2"/>
      <c r="D61" s="3"/>
      <c r="E61" s="3"/>
      <c r="F61" s="1"/>
      <c r="G61" s="1"/>
      <c r="H61" s="2"/>
      <c r="I61" s="3"/>
      <c r="J61" s="3"/>
      <c r="K61" s="1"/>
      <c r="L61" s="1"/>
      <c r="M61" s="1"/>
      <c r="N61" s="1"/>
      <c r="O61" s="2"/>
      <c r="P61" s="3"/>
      <c r="Q61" s="1"/>
      <c r="R61" s="1"/>
      <c r="S61" s="1"/>
    </row>
    <row r="62" spans="1:19" s="60" customFormat="1" ht="27.95" customHeight="1">
      <c r="A62" s="216"/>
      <c r="B62" s="1"/>
      <c r="C62" s="2"/>
      <c r="D62" s="3"/>
      <c r="E62" s="3"/>
      <c r="F62" s="1"/>
      <c r="G62" s="1"/>
      <c r="H62" s="2"/>
      <c r="I62" s="3"/>
      <c r="J62" s="3"/>
      <c r="K62" s="1"/>
      <c r="L62" s="1"/>
      <c r="M62" s="1"/>
      <c r="N62" s="1"/>
      <c r="O62" s="2"/>
      <c r="P62" s="3"/>
      <c r="Q62" s="1"/>
      <c r="R62" s="1"/>
      <c r="S62" s="1"/>
    </row>
    <row r="63" spans="1:19" s="60" customFormat="1" ht="27.95" customHeight="1">
      <c r="A63" s="59"/>
      <c r="B63" s="1"/>
      <c r="C63" s="2"/>
      <c r="D63" s="3"/>
      <c r="E63" s="3"/>
      <c r="F63" s="1"/>
      <c r="G63" s="1"/>
      <c r="H63" s="2"/>
      <c r="I63" s="3"/>
      <c r="J63" s="3"/>
      <c r="K63" s="1"/>
      <c r="L63" s="1"/>
      <c r="M63" s="1"/>
      <c r="N63" s="1"/>
      <c r="O63" s="2"/>
      <c r="P63" s="3"/>
      <c r="Q63" s="1"/>
      <c r="R63" s="1"/>
      <c r="S63" s="1"/>
    </row>
    <row r="64" spans="1:19" s="60" customFormat="1" ht="27.95" customHeight="1">
      <c r="A64" s="47"/>
      <c r="B64" s="1"/>
      <c r="C64" s="2"/>
      <c r="D64" s="3"/>
      <c r="E64" s="3"/>
      <c r="F64" s="1"/>
      <c r="G64" s="1"/>
      <c r="H64" s="2"/>
      <c r="I64" s="3"/>
      <c r="J64" s="3"/>
      <c r="K64" s="1"/>
      <c r="L64" s="1"/>
      <c r="M64" s="1"/>
      <c r="N64" s="3"/>
      <c r="O64" s="1"/>
      <c r="P64" s="1"/>
      <c r="Q64" s="2"/>
      <c r="R64" s="3"/>
      <c r="S64" s="1"/>
    </row>
    <row r="65" spans="1:19" s="60" customFormat="1" ht="27.95" customHeight="1">
      <c r="A65" s="46"/>
      <c r="B65" s="1"/>
      <c r="C65" s="2"/>
      <c r="D65" s="3"/>
      <c r="E65" s="3"/>
      <c r="F65" s="1"/>
      <c r="G65" s="1"/>
      <c r="H65" s="2"/>
      <c r="I65" s="3"/>
      <c r="J65" s="3"/>
      <c r="K65" s="1"/>
      <c r="L65" s="1"/>
      <c r="M65" s="1"/>
      <c r="N65" s="3"/>
      <c r="O65" s="1"/>
      <c r="P65" s="1"/>
      <c r="Q65" s="2"/>
      <c r="R65" s="3"/>
      <c r="S65" s="1"/>
    </row>
    <row r="66" spans="1:19">
      <c r="A66" s="4"/>
      <c r="B66" s="1"/>
      <c r="C66" s="2"/>
      <c r="E66" s="3"/>
      <c r="G66" s="1"/>
      <c r="H66" s="2"/>
    </row>
    <row r="67" spans="1:19">
      <c r="B67" s="1"/>
      <c r="C67" s="2"/>
      <c r="E67" s="3"/>
      <c r="G67" s="1"/>
      <c r="H67" s="2"/>
    </row>
    <row r="68" spans="1:19">
      <c r="B68" s="1"/>
      <c r="C68" s="2"/>
      <c r="E68" s="3"/>
      <c r="G68" s="1"/>
      <c r="H68" s="2"/>
    </row>
    <row r="69" spans="1:19">
      <c r="B69" s="1"/>
      <c r="C69" s="2"/>
      <c r="E69" s="3"/>
      <c r="G69" s="1"/>
      <c r="H69" s="2"/>
    </row>
    <row r="70" spans="1:19">
      <c r="B70" s="1"/>
      <c r="C70" s="2"/>
      <c r="E70" s="3"/>
      <c r="G70" s="1"/>
      <c r="H70" s="2"/>
    </row>
    <row r="71" spans="1:19">
      <c r="B71" s="1"/>
      <c r="C71" s="2"/>
      <c r="E71" s="3"/>
      <c r="G71" s="1"/>
      <c r="H71" s="2"/>
    </row>
    <row r="72" spans="1:19">
      <c r="B72" s="1"/>
      <c r="C72" s="2"/>
      <c r="E72" s="3"/>
      <c r="G72" s="1"/>
      <c r="H72" s="2"/>
    </row>
    <row r="73" spans="1:19" ht="30">
      <c r="B73" s="8"/>
      <c r="C73" s="9"/>
      <c r="D73" s="8"/>
      <c r="E73" s="6"/>
      <c r="F73" s="6"/>
      <c r="G73" s="7"/>
      <c r="H73" s="6"/>
    </row>
  </sheetData>
  <sheetProtection formatCells="0" selectLockedCells="1" selectUnlockedCells="1"/>
  <mergeCells count="29">
    <mergeCell ref="A61:A62"/>
    <mergeCell ref="A37:A38"/>
    <mergeCell ref="A45:A46"/>
    <mergeCell ref="X17:Z17"/>
    <mergeCell ref="W19:W20"/>
    <mergeCell ref="A53:A54"/>
    <mergeCell ref="W21:W22"/>
    <mergeCell ref="W23:W24"/>
    <mergeCell ref="E27:F27"/>
    <mergeCell ref="A21:A22"/>
    <mergeCell ref="D28:E28"/>
    <mergeCell ref="E29:F29"/>
    <mergeCell ref="A29:A30"/>
    <mergeCell ref="R11:W12"/>
    <mergeCell ref="E19:F19"/>
    <mergeCell ref="A13:A14"/>
    <mergeCell ref="D20:E20"/>
    <mergeCell ref="E21:F21"/>
    <mergeCell ref="E13:F13"/>
    <mergeCell ref="E11:F11"/>
    <mergeCell ref="D12:E12"/>
    <mergeCell ref="R7:U7"/>
    <mergeCell ref="V7:W7"/>
    <mergeCell ref="R9:U9"/>
    <mergeCell ref="V9:W9"/>
    <mergeCell ref="B1:H1"/>
    <mergeCell ref="I1:Y1"/>
    <mergeCell ref="R4:R5"/>
    <mergeCell ref="S4:W5"/>
  </mergeCells>
  <dataValidations count="1">
    <dataValidation type="list" allowBlank="1" sqref="B30 B26 B22 B18 B14 B10">
      <formula1>#REF!</formula1>
    </dataValidation>
  </dataValidations>
  <printOptions horizontalCentered="1" verticalCentered="1"/>
  <pageMargins left="0.25" right="0.25" top="0.75" bottom="0.75" header="0.3" footer="0.3"/>
  <pageSetup paperSize="180" scale="37" pageOrder="overThenDown" orientation="landscape" horizontalDpi="4294967293" verticalDpi="4294967293"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66"/>
    <pageSetUpPr fitToPage="1"/>
  </sheetPr>
  <dimension ref="A1:AMJ65"/>
  <sheetViews>
    <sheetView zoomScale="50" zoomScaleNormal="50" workbookViewId="0">
      <selection activeCell="R25" sqref="C24:R25"/>
    </sheetView>
  </sheetViews>
  <sheetFormatPr defaultRowHeight="26.25"/>
  <cols>
    <col min="1" max="1" width="2.625" style="45" customWidth="1"/>
    <col min="2" max="2" width="9.25" style="3" customWidth="1"/>
    <col min="3" max="3" width="55.625" style="5" customWidth="1"/>
    <col min="4" max="4" width="6.625" style="3" customWidth="1"/>
    <col min="5" max="5" width="13.875" style="1" customWidth="1"/>
    <col min="6" max="6" width="10.75" style="1" customWidth="1"/>
    <col min="7" max="7" width="9.25" style="2" customWidth="1"/>
    <col min="8" max="8" width="56.375" style="1" customWidth="1"/>
    <col min="9" max="9" width="6.625" style="3" customWidth="1"/>
    <col min="10" max="10" width="13.875" style="1" customWidth="1"/>
    <col min="11" max="11" width="10.75" style="1" customWidth="1"/>
    <col min="12" max="12" width="9.25" style="2" customWidth="1"/>
    <col min="13" max="13" width="55.25" style="3" customWidth="1"/>
    <col min="14" max="14" width="6.625" style="3" customWidth="1"/>
    <col min="15" max="15" width="14" style="1" customWidth="1"/>
    <col min="16" max="16" width="10.75" style="1" customWidth="1"/>
    <col min="17" max="17" width="9.25" style="2" customWidth="1"/>
    <col min="18" max="18" width="56" style="3" customWidth="1"/>
    <col min="19" max="19" width="10.25" style="3" customWidth="1"/>
    <col min="20" max="20" width="10.75" style="1" customWidth="1"/>
    <col min="21" max="21" width="7.25" style="1" customWidth="1"/>
    <col min="22" max="22" width="3.75" style="1" customWidth="1"/>
    <col min="23" max="23" width="21.375" style="1" customWidth="1"/>
    <col min="24" max="24" width="15" style="2" customWidth="1"/>
    <col min="25" max="25" width="56.625" style="3" customWidth="1"/>
    <col min="26" max="26" width="23.625" style="1" customWidth="1"/>
    <col min="27" max="1024" width="10.75" style="1" customWidth="1"/>
    <col min="1025" max="1025" width="9" style="48" customWidth="1"/>
    <col min="1026" max="16384" width="9" style="48"/>
  </cols>
  <sheetData>
    <row r="1" spans="1:25" s="41" customFormat="1" ht="45" customHeight="1">
      <c r="A1" s="56"/>
      <c r="B1" s="229" t="s">
        <v>257</v>
      </c>
      <c r="C1" s="229"/>
      <c r="D1" s="229"/>
      <c r="E1" s="229"/>
      <c r="F1" s="229"/>
      <c r="G1" s="229"/>
      <c r="H1" s="229"/>
      <c r="I1" s="230" t="str">
        <f ca="1">MID(CELL("nazwa_pliku",A1),FIND("]",CELL("nazwa_pliku",A1),1)+1,100)</f>
        <v xml:space="preserve">ROCZNIK 1999-2000 -55KG DZ </v>
      </c>
      <c r="J1" s="230"/>
      <c r="K1" s="230"/>
      <c r="L1" s="230"/>
      <c r="M1" s="230"/>
      <c r="N1" s="230"/>
      <c r="O1" s="230"/>
      <c r="P1" s="230"/>
      <c r="Q1" s="230"/>
      <c r="R1" s="230"/>
      <c r="S1" s="230"/>
      <c r="T1" s="230"/>
      <c r="U1" s="230"/>
      <c r="V1" s="230"/>
      <c r="W1" s="230"/>
      <c r="X1" s="230"/>
      <c r="Y1" s="230"/>
    </row>
    <row r="2" spans="1:25" s="60" customFormat="1" ht="27.95" customHeight="1">
      <c r="A2" s="59"/>
      <c r="B2" s="10">
        <v>126</v>
      </c>
      <c r="C2" s="11" t="str">
        <f>VLOOKUP(B2,LISTA!A1:G249,2,0)</f>
        <v>MIKOSIK WERONIKA</v>
      </c>
      <c r="D2" s="12" t="s">
        <v>22</v>
      </c>
      <c r="G2" s="13"/>
      <c r="I2" s="14"/>
      <c r="L2" s="13"/>
      <c r="M2" s="14"/>
      <c r="N2" s="14"/>
      <c r="Q2" s="13"/>
      <c r="R2" s="14"/>
      <c r="S2" s="14"/>
      <c r="X2" s="13"/>
      <c r="Y2" s="14"/>
    </row>
    <row r="3" spans="1:25" s="60" customFormat="1" ht="27.95" customHeight="1">
      <c r="A3" s="47"/>
      <c r="B3" s="13"/>
      <c r="C3" s="53" t="str">
        <f>VLOOKUP(B2,LISTA!$A$1:$G$249,3,0)</f>
        <v>KLUB SPORTÓW I SZTUK WALK W TURKU</v>
      </c>
      <c r="D3" s="14"/>
      <c r="E3" s="220"/>
      <c r="F3" s="220"/>
      <c r="G3" s="13"/>
      <c r="I3" s="3"/>
      <c r="J3" s="1"/>
      <c r="K3" s="1"/>
      <c r="L3" s="2"/>
      <c r="M3" s="3"/>
      <c r="N3" s="3"/>
      <c r="O3" s="1"/>
      <c r="P3" s="1"/>
      <c r="Q3" s="13"/>
      <c r="R3" s="277" t="s">
        <v>260</v>
      </c>
      <c r="S3" s="279" t="s">
        <v>281</v>
      </c>
      <c r="T3" s="279"/>
      <c r="U3" s="279"/>
      <c r="V3" s="279"/>
      <c r="W3" s="280"/>
      <c r="X3" s="13"/>
      <c r="Y3" s="14"/>
    </row>
    <row r="4" spans="1:25" s="60" customFormat="1" ht="27.95" customHeight="1">
      <c r="A4" s="46"/>
      <c r="B4" s="13"/>
      <c r="C4" s="16"/>
      <c r="D4" s="217" t="s">
        <v>0</v>
      </c>
      <c r="E4" s="217"/>
      <c r="F4" s="21">
        <v>1</v>
      </c>
      <c r="G4" s="15">
        <f>IF(AND(D2=1,D6=0),IF(D2=1,B2,B6),IF(D2=0,B6,$A$4))</f>
        <v>0</v>
      </c>
      <c r="H4" s="11">
        <f>IF(AND(D2=1,D6=0),IF(D2=1,C2,C6),IF(D2=0,C6,$A$4))</f>
        <v>0</v>
      </c>
      <c r="I4" s="3"/>
      <c r="J4" s="1"/>
      <c r="K4" s="1"/>
      <c r="L4" s="2"/>
      <c r="M4" s="3"/>
      <c r="N4" s="3"/>
      <c r="O4" s="1"/>
      <c r="P4" s="1"/>
      <c r="Q4" s="13"/>
      <c r="R4" s="278"/>
      <c r="S4" s="281"/>
      <c r="T4" s="281"/>
      <c r="U4" s="281"/>
      <c r="V4" s="281"/>
      <c r="W4" s="282"/>
      <c r="X4" s="13"/>
      <c r="Y4" s="14"/>
    </row>
    <row r="5" spans="1:25" s="60" customFormat="1" ht="27.95" customHeight="1">
      <c r="A5" s="46"/>
      <c r="B5" s="13"/>
      <c r="C5" s="16"/>
      <c r="D5" s="14"/>
      <c r="E5" s="218"/>
      <c r="F5" s="218"/>
      <c r="G5" s="13"/>
      <c r="H5" s="11">
        <f>IF(AND(D2=1,D6=0),IF(D2=1,C3,C7),IF(D2=0,C7,$A$4))</f>
        <v>0</v>
      </c>
      <c r="I5" s="3"/>
      <c r="J5" s="1"/>
      <c r="K5" s="1"/>
      <c r="L5" s="2"/>
      <c r="M5" s="3"/>
      <c r="N5" s="3"/>
      <c r="O5" s="1"/>
      <c r="P5" s="1"/>
      <c r="Q5" s="13"/>
      <c r="R5" s="71"/>
      <c r="S5" s="72"/>
      <c r="T5" s="72"/>
      <c r="U5" s="73"/>
      <c r="V5" s="74"/>
      <c r="W5" s="75"/>
      <c r="X5" s="13"/>
      <c r="Y5" s="14"/>
    </row>
    <row r="6" spans="1:25" s="60" customFormat="1" ht="27.95" customHeight="1">
      <c r="A6" s="59"/>
      <c r="B6" s="10">
        <v>59</v>
      </c>
      <c r="C6" s="11" t="str">
        <f>VLOOKUP(B6,LISTA!$A$1:$G$249,2,0)</f>
        <v>STASZEWSKA OLIWIA</v>
      </c>
      <c r="D6" s="12" t="s">
        <v>22</v>
      </c>
      <c r="G6" s="13"/>
      <c r="I6" s="3"/>
      <c r="J6" s="1"/>
      <c r="K6" s="1"/>
      <c r="L6" s="2"/>
      <c r="M6" s="3"/>
      <c r="N6" s="3"/>
      <c r="O6" s="1"/>
      <c r="P6" s="1"/>
      <c r="Q6" s="13"/>
      <c r="R6" s="267" t="s">
        <v>27</v>
      </c>
      <c r="S6" s="268"/>
      <c r="T6" s="268"/>
      <c r="U6" s="268"/>
      <c r="V6" s="269" t="s">
        <v>254</v>
      </c>
      <c r="W6" s="270"/>
      <c r="X6" s="13"/>
      <c r="Y6" s="14"/>
    </row>
    <row r="7" spans="1:25" s="60" customFormat="1" ht="27.95" customHeight="1">
      <c r="A7" s="47"/>
      <c r="B7" s="13"/>
      <c r="C7" s="53" t="str">
        <f>VLOOKUP(B6,LISTA!$A$1:$G$249,3,0)</f>
        <v>KOSiR KOBIERZYCE</v>
      </c>
      <c r="D7" s="14"/>
      <c r="G7" s="13"/>
      <c r="H7" s="47"/>
      <c r="I7" s="3"/>
      <c r="J7" s="1"/>
      <c r="K7" s="1"/>
      <c r="L7" s="2"/>
      <c r="M7" s="3"/>
      <c r="N7" s="3"/>
      <c r="O7" s="1"/>
      <c r="P7" s="1"/>
      <c r="Q7" s="13"/>
      <c r="R7" s="61"/>
      <c r="S7" s="62"/>
      <c r="T7" s="62"/>
      <c r="U7" s="66"/>
      <c r="V7" s="64"/>
      <c r="W7" s="65"/>
      <c r="X7" s="13"/>
      <c r="Y7" s="14"/>
    </row>
    <row r="8" spans="1:25" s="60" customFormat="1" ht="27.95" customHeight="1">
      <c r="A8" s="46"/>
      <c r="B8" s="13"/>
      <c r="C8" s="16"/>
      <c r="D8" s="14"/>
      <c r="G8" s="13"/>
      <c r="H8" s="217" t="s">
        <v>0</v>
      </c>
      <c r="I8" s="217"/>
      <c r="J8" s="21">
        <v>35</v>
      </c>
      <c r="K8" s="1"/>
      <c r="L8" s="2"/>
      <c r="M8" s="3"/>
      <c r="N8" s="3"/>
      <c r="O8" s="1"/>
      <c r="P8" s="1"/>
      <c r="Q8" s="13"/>
      <c r="R8" s="267" t="s">
        <v>24</v>
      </c>
      <c r="S8" s="268"/>
      <c r="T8" s="268"/>
      <c r="U8" s="268"/>
      <c r="V8" s="269" t="s">
        <v>254</v>
      </c>
      <c r="W8" s="270"/>
      <c r="X8" s="13"/>
      <c r="Y8" s="14"/>
    </row>
    <row r="9" spans="1:25" s="60" customFormat="1" ht="27.95" customHeight="1">
      <c r="A9" s="46"/>
      <c r="B9" s="13"/>
      <c r="C9" s="16"/>
      <c r="D9" s="14"/>
      <c r="G9" s="13"/>
      <c r="H9" s="46"/>
      <c r="I9" s="3"/>
      <c r="J9" s="1"/>
      <c r="K9" s="1"/>
      <c r="L9" s="2"/>
      <c r="M9" s="3"/>
      <c r="N9" s="3"/>
      <c r="O9" s="1"/>
      <c r="P9" s="1"/>
      <c r="Q9" s="13"/>
      <c r="R9" s="61"/>
      <c r="S9" s="62"/>
      <c r="T9" s="62"/>
      <c r="U9" s="66"/>
      <c r="V9" s="64"/>
      <c r="W9" s="65"/>
      <c r="X9" s="13"/>
      <c r="Y9" s="14"/>
    </row>
    <row r="10" spans="1:25" s="60" customFormat="1" ht="27.95" customHeight="1">
      <c r="A10" s="59"/>
      <c r="B10" s="10">
        <v>126</v>
      </c>
      <c r="C10" s="11" t="str">
        <f>VLOOKUP(B10,LISTA!$A$1:$G$249,2,0)</f>
        <v>MIKOSIK WERONIKA</v>
      </c>
      <c r="D10" s="12" t="s">
        <v>22</v>
      </c>
      <c r="G10" s="13"/>
      <c r="I10" s="3"/>
      <c r="J10" s="1"/>
      <c r="K10" s="1"/>
      <c r="L10" s="2"/>
      <c r="M10" s="3"/>
      <c r="N10" s="3"/>
      <c r="O10" s="1"/>
      <c r="P10" s="1"/>
      <c r="Q10" s="13"/>
      <c r="R10" s="271" t="s">
        <v>258</v>
      </c>
      <c r="S10" s="272"/>
      <c r="T10" s="272"/>
      <c r="U10" s="272"/>
      <c r="V10" s="272"/>
      <c r="W10" s="273"/>
      <c r="X10" s="13"/>
      <c r="Y10" s="14"/>
    </row>
    <row r="11" spans="1:25" s="60" customFormat="1" ht="27.95" customHeight="1">
      <c r="A11" s="47"/>
      <c r="B11" s="13"/>
      <c r="C11" s="53" t="str">
        <f>VLOOKUP(B10,LISTA!$A$1:$G$249,3,0)</f>
        <v>KLUB SPORTÓW I SZTUK WALK W TURKU</v>
      </c>
      <c r="D11" s="14"/>
      <c r="E11" s="220"/>
      <c r="F11" s="220"/>
      <c r="G11" s="13"/>
      <c r="I11" s="3"/>
      <c r="J11" s="1"/>
      <c r="K11" s="1"/>
      <c r="L11" s="2"/>
      <c r="M11" s="3"/>
      <c r="N11" s="3"/>
      <c r="O11" s="1"/>
      <c r="P11" s="1"/>
      <c r="Q11" s="13"/>
      <c r="R11" s="274"/>
      <c r="S11" s="275"/>
      <c r="T11" s="275"/>
      <c r="U11" s="275"/>
      <c r="V11" s="275"/>
      <c r="W11" s="276"/>
      <c r="X11" s="13"/>
      <c r="Y11" s="14"/>
    </row>
    <row r="12" spans="1:25" s="60" customFormat="1" ht="27.95" customHeight="1">
      <c r="A12" s="216"/>
      <c r="B12" s="13"/>
      <c r="C12" s="16"/>
      <c r="D12" s="217" t="s">
        <v>0</v>
      </c>
      <c r="E12" s="217"/>
      <c r="F12" s="21">
        <v>13</v>
      </c>
      <c r="G12" s="15">
        <f>IF(AND(D2=1,D6=0),IF(D2=1,B10,B14),IF(D2=0,B14,$A$4))</f>
        <v>0</v>
      </c>
      <c r="H12" s="11">
        <f>IF(AND(D10=1,D14=0),IF(D10=1,C10,C14),IF(D10=0,C14,$A$4))</f>
        <v>0</v>
      </c>
      <c r="I12" s="3"/>
      <c r="J12" s="1"/>
      <c r="K12" s="1"/>
      <c r="L12" s="2"/>
      <c r="M12" s="3"/>
      <c r="N12" s="3"/>
      <c r="O12" s="1"/>
      <c r="P12" s="1"/>
      <c r="Q12" s="13"/>
      <c r="R12" s="14"/>
      <c r="S12" s="14"/>
      <c r="X12" s="13"/>
      <c r="Y12" s="14"/>
    </row>
    <row r="13" spans="1:25" s="60" customFormat="1" ht="27.95" customHeight="1">
      <c r="A13" s="216"/>
      <c r="B13" s="13"/>
      <c r="C13" s="16"/>
      <c r="D13" s="14"/>
      <c r="E13" s="218"/>
      <c r="F13" s="218"/>
      <c r="G13" s="13"/>
      <c r="H13" s="11">
        <f>IF(AND(D10=1,D14=0),IF(D10=1,C11,C15),IF(D10=0,C15,$A$4))</f>
        <v>0</v>
      </c>
      <c r="I13" s="3"/>
      <c r="J13" s="1"/>
      <c r="K13" s="1"/>
      <c r="L13" s="2"/>
      <c r="M13" s="217" t="s">
        <v>0</v>
      </c>
      <c r="N13" s="217"/>
      <c r="O13" s="21">
        <v>50</v>
      </c>
      <c r="P13" s="1"/>
      <c r="Q13" s="13"/>
      <c r="R13" s="14"/>
      <c r="S13" s="14"/>
      <c r="X13" s="13"/>
      <c r="Y13" s="14"/>
    </row>
    <row r="14" spans="1:25" s="60" customFormat="1" ht="27.95" customHeight="1">
      <c r="A14" s="59"/>
      <c r="B14" s="10">
        <v>159</v>
      </c>
      <c r="C14" s="11" t="str">
        <f>VLOOKUP(B14,LISTA!$A$1:$G$249,2,0)</f>
        <v>ŻELAZEK JULIA</v>
      </c>
      <c r="D14" s="12" t="s">
        <v>22</v>
      </c>
      <c r="G14" s="13"/>
      <c r="I14" s="3"/>
      <c r="J14" s="1"/>
      <c r="K14" s="1"/>
      <c r="L14" s="2"/>
      <c r="M14" s="3"/>
      <c r="N14" s="3"/>
      <c r="O14" s="1"/>
      <c r="P14" s="1"/>
      <c r="Q14" s="13"/>
      <c r="R14" s="14"/>
      <c r="S14" s="14"/>
      <c r="X14" s="13"/>
      <c r="Y14" s="14"/>
    </row>
    <row r="15" spans="1:25" s="60" customFormat="1" ht="27.95" customHeight="1">
      <c r="A15" s="47"/>
      <c r="B15" s="13"/>
      <c r="C15" s="53" t="str">
        <f>VLOOKUP(B14,LISTA!$A$1:$G$249,3,0)</f>
        <v>BYDGOSKA SZKOŁA KYOKUSHIN KARATE</v>
      </c>
      <c r="D15" s="14"/>
      <c r="G15" s="13"/>
      <c r="I15" s="3"/>
      <c r="J15" s="1"/>
      <c r="K15" s="1"/>
      <c r="L15" s="2"/>
      <c r="M15" s="3"/>
      <c r="N15" s="3"/>
      <c r="O15" s="1"/>
      <c r="P15" s="1"/>
      <c r="Q15" s="13"/>
      <c r="R15" s="14"/>
      <c r="S15" s="14"/>
      <c r="X15" s="13"/>
      <c r="Y15" s="14"/>
    </row>
    <row r="16" spans="1:25" s="60" customFormat="1" ht="27.95" customHeight="1">
      <c r="A16" s="46"/>
      <c r="B16" s="13"/>
      <c r="C16" s="16"/>
      <c r="D16" s="14"/>
      <c r="G16" s="13"/>
      <c r="H16" s="217" t="s">
        <v>0</v>
      </c>
      <c r="I16" s="217"/>
      <c r="J16" s="21">
        <v>41</v>
      </c>
      <c r="K16" s="1"/>
      <c r="L16" s="2"/>
      <c r="M16" s="3"/>
      <c r="N16" s="3"/>
      <c r="O16" s="1"/>
      <c r="P16" s="1"/>
      <c r="Q16" s="13"/>
    </row>
    <row r="17" spans="1:17" s="60" customFormat="1" ht="27.95" customHeight="1">
      <c r="A17" s="46"/>
      <c r="B17" s="13"/>
      <c r="C17" s="16"/>
      <c r="D17" s="14"/>
      <c r="G17" s="13"/>
      <c r="I17" s="3"/>
      <c r="J17" s="1"/>
      <c r="K17" s="1"/>
      <c r="L17" s="2"/>
      <c r="M17" s="3"/>
      <c r="N17" s="3"/>
      <c r="O17" s="1"/>
      <c r="P17" s="1"/>
      <c r="Q17" s="13"/>
    </row>
    <row r="18" spans="1:17" s="60" customFormat="1" ht="27.95" customHeight="1">
      <c r="A18" s="59"/>
      <c r="B18" s="10">
        <v>59</v>
      </c>
      <c r="C18" s="11" t="str">
        <f>VLOOKUP(B18,LISTA!$A$1:$G$249,2,0)</f>
        <v>STASZEWSKA OLIWIA</v>
      </c>
      <c r="D18" s="12" t="s">
        <v>22</v>
      </c>
      <c r="G18" s="13"/>
      <c r="I18" s="3"/>
      <c r="J18" s="1"/>
      <c r="K18" s="1"/>
      <c r="L18" s="2"/>
      <c r="M18" s="3"/>
      <c r="N18" s="3"/>
      <c r="O18" s="1"/>
      <c r="P18" s="1"/>
      <c r="Q18" s="13"/>
    </row>
    <row r="19" spans="1:17" s="60" customFormat="1" ht="27.95" customHeight="1">
      <c r="A19" s="47"/>
      <c r="B19" s="13"/>
      <c r="C19" s="53" t="str">
        <f>VLOOKUP(B18,LISTA!$A$1:$G$249,3,0)</f>
        <v>KOSiR KOBIERZYCE</v>
      </c>
      <c r="D19" s="14"/>
      <c r="E19" s="220"/>
      <c r="F19" s="220"/>
      <c r="G19" s="13"/>
      <c r="I19" s="3"/>
      <c r="J19" s="1"/>
      <c r="K19" s="1"/>
      <c r="L19" s="2"/>
      <c r="M19" s="3"/>
      <c r="N19" s="3"/>
      <c r="O19" s="1"/>
      <c r="P19" s="1"/>
      <c r="Q19" s="13"/>
    </row>
    <row r="20" spans="1:17" s="60" customFormat="1" ht="27.95" customHeight="1">
      <c r="A20" s="216"/>
      <c r="B20" s="13"/>
      <c r="C20" s="16"/>
      <c r="D20" s="217" t="s">
        <v>0</v>
      </c>
      <c r="E20" s="217"/>
      <c r="F20" s="21">
        <v>23</v>
      </c>
      <c r="G20" s="15">
        <f>IF(AND(D2=1,D6=0),IF(D2=1,B18,B22),IF(D2=0,B22,$A$4))</f>
        <v>0</v>
      </c>
      <c r="H20" s="11">
        <f>IF(AND(D18=1,D22=0),IF(D18=1,C18,C22),IF(D18=0,C22,$A$4))</f>
        <v>0</v>
      </c>
      <c r="I20" s="3"/>
      <c r="J20" s="1"/>
      <c r="K20" s="1"/>
      <c r="L20" s="2"/>
      <c r="M20" s="3"/>
      <c r="N20" s="3"/>
      <c r="O20" s="1"/>
      <c r="P20" s="1"/>
      <c r="Q20" s="13"/>
    </row>
    <row r="21" spans="1:17" s="60" customFormat="1" ht="27.95" customHeight="1">
      <c r="A21" s="216"/>
      <c r="B21" s="13"/>
      <c r="C21" s="16"/>
      <c r="D21" s="14"/>
      <c r="E21" s="218"/>
      <c r="F21" s="218"/>
      <c r="G21" s="13"/>
      <c r="H21" s="11">
        <f>IF(AND(D18=1,D22=0),IF(D18=1,C19,C23),IF(D18=0,C23,$A$4))</f>
        <v>0</v>
      </c>
      <c r="I21" s="3"/>
      <c r="J21" s="1"/>
      <c r="K21" s="1"/>
      <c r="L21" s="2"/>
      <c r="M21" s="3"/>
      <c r="N21" s="3"/>
      <c r="O21" s="1"/>
      <c r="P21" s="1"/>
      <c r="Q21" s="13"/>
    </row>
    <row r="22" spans="1:17" s="60" customFormat="1" ht="27.95" customHeight="1">
      <c r="A22" s="59"/>
      <c r="B22" s="10">
        <v>159</v>
      </c>
      <c r="C22" s="11" t="str">
        <f>VLOOKUP(B22,LISTA!$A$1:$G$249,2,0)</f>
        <v>ŻELAZEK JULIA</v>
      </c>
      <c r="D22" s="12" t="s">
        <v>22</v>
      </c>
      <c r="G22" s="13"/>
      <c r="I22" s="3"/>
      <c r="J22" s="1"/>
      <c r="K22" s="1"/>
      <c r="L22" s="2"/>
      <c r="M22" s="3"/>
      <c r="N22" s="3"/>
      <c r="O22" s="1"/>
      <c r="P22" s="1"/>
      <c r="Q22" s="13"/>
    </row>
    <row r="23" spans="1:17" s="60" customFormat="1" ht="27.95" customHeight="1">
      <c r="A23" s="47"/>
      <c r="B23" s="13"/>
      <c r="C23" s="53" t="str">
        <f>VLOOKUP(B22,LISTA!$A$1:$G$249,3,0)</f>
        <v>BYDGOSKA SZKOŁA KYOKUSHIN KARATE</v>
      </c>
      <c r="D23" s="14"/>
      <c r="G23" s="13"/>
      <c r="H23" s="47"/>
      <c r="I23" s="3"/>
      <c r="J23" s="1"/>
      <c r="K23" s="1"/>
      <c r="L23" s="2"/>
      <c r="M23" s="3"/>
      <c r="N23" s="3"/>
      <c r="O23" s="1"/>
      <c r="P23" s="1"/>
      <c r="Q23" s="13"/>
    </row>
    <row r="24" spans="1:17" s="60" customFormat="1" ht="27.95" customHeight="1">
      <c r="A24" s="46"/>
      <c r="B24" s="13"/>
      <c r="C24" s="16"/>
      <c r="D24" s="14"/>
      <c r="G24" s="13"/>
      <c r="H24" s="46"/>
      <c r="I24" s="3"/>
      <c r="J24" s="1"/>
      <c r="K24" s="1"/>
      <c r="L24" s="2"/>
      <c r="M24" s="3"/>
      <c r="N24" s="3"/>
      <c r="O24" s="1"/>
      <c r="P24" s="1"/>
      <c r="Q24" s="13"/>
    </row>
    <row r="25" spans="1:17" s="60" customFormat="1" ht="27.95" customHeight="1">
      <c r="A25" s="46"/>
      <c r="B25" s="13"/>
      <c r="C25" s="16"/>
      <c r="D25" s="14"/>
      <c r="G25" s="13"/>
      <c r="H25" s="46"/>
      <c r="I25" s="3"/>
      <c r="J25" s="1"/>
      <c r="K25" s="1"/>
      <c r="L25" s="2"/>
      <c r="M25" s="3"/>
      <c r="N25" s="3"/>
      <c r="O25" s="1"/>
      <c r="P25" s="1"/>
      <c r="Q25" s="7"/>
    </row>
    <row r="26" spans="1:17" s="60" customFormat="1" ht="27.95" customHeight="1">
      <c r="A26" s="4"/>
      <c r="B26" s="8"/>
      <c r="C26" s="9"/>
      <c r="D26" s="8"/>
      <c r="E26" s="6"/>
      <c r="F26" s="6"/>
      <c r="G26" s="7"/>
      <c r="H26" s="6"/>
      <c r="I26" s="3"/>
      <c r="J26" s="1"/>
      <c r="K26" s="1"/>
      <c r="L26" s="2"/>
      <c r="M26" s="3"/>
      <c r="N26" s="3"/>
      <c r="O26" s="1"/>
      <c r="P26" s="1"/>
      <c r="Q26" s="2"/>
    </row>
    <row r="27" spans="1:17" s="60" customFormat="1" ht="27.95" customHeight="1">
      <c r="A27" s="45"/>
      <c r="B27" s="3"/>
      <c r="C27" s="5"/>
      <c r="D27" s="3"/>
      <c r="E27" s="1"/>
      <c r="F27" s="1"/>
      <c r="G27" s="2"/>
      <c r="H27" s="1"/>
      <c r="I27" s="3"/>
      <c r="J27" s="1"/>
      <c r="K27" s="1"/>
      <c r="L27" s="2"/>
      <c r="M27" s="3"/>
      <c r="N27" s="3"/>
      <c r="O27" s="1"/>
      <c r="P27" s="1"/>
      <c r="Q27" s="2"/>
    </row>
    <row r="28" spans="1:17" s="60" customFormat="1" ht="27.95" customHeight="1">
      <c r="A28" s="45"/>
      <c r="B28" s="3"/>
      <c r="C28" s="5"/>
      <c r="D28" s="3"/>
      <c r="E28" s="1"/>
      <c r="F28" s="1"/>
      <c r="G28" s="2"/>
      <c r="H28" s="1"/>
      <c r="I28" s="3"/>
      <c r="J28" s="1"/>
      <c r="K28" s="1"/>
      <c r="L28" s="2"/>
      <c r="M28" s="3"/>
      <c r="N28" s="3"/>
      <c r="O28" s="1"/>
      <c r="P28" s="1"/>
      <c r="Q28" s="2"/>
    </row>
    <row r="29" spans="1:17" s="60" customFormat="1" ht="27.95" customHeight="1">
      <c r="A29" s="45"/>
      <c r="B29" s="3"/>
      <c r="C29" s="5"/>
      <c r="D29" s="3"/>
      <c r="E29" s="1"/>
      <c r="F29" s="1"/>
      <c r="G29" s="2"/>
      <c r="H29" s="1"/>
      <c r="I29" s="3"/>
      <c r="J29" s="1"/>
      <c r="K29" s="1"/>
      <c r="L29" s="2"/>
      <c r="M29" s="3"/>
      <c r="N29" s="3"/>
      <c r="O29" s="1"/>
      <c r="P29" s="1"/>
      <c r="Q29" s="2"/>
    </row>
    <row r="30" spans="1:17" s="60" customFormat="1" ht="27.95" customHeight="1">
      <c r="A30" s="45"/>
      <c r="B30" s="3"/>
      <c r="C30" s="5"/>
      <c r="D30" s="3"/>
      <c r="E30" s="1"/>
      <c r="F30" s="1"/>
      <c r="G30" s="2"/>
      <c r="H30" s="1"/>
      <c r="I30" s="3"/>
      <c r="J30" s="1"/>
      <c r="K30" s="1"/>
      <c r="L30" s="2"/>
      <c r="M30" s="3"/>
      <c r="N30" s="3"/>
      <c r="O30" s="1"/>
      <c r="P30" s="1"/>
      <c r="Q30" s="2"/>
    </row>
    <row r="31" spans="1:17" s="60" customFormat="1" ht="27.95" customHeight="1">
      <c r="A31" s="45"/>
      <c r="B31" s="3"/>
      <c r="C31" s="5"/>
      <c r="D31" s="3"/>
      <c r="E31" s="1"/>
      <c r="F31" s="1"/>
      <c r="G31" s="2"/>
      <c r="H31" s="1"/>
      <c r="I31" s="3"/>
      <c r="J31" s="1"/>
      <c r="K31" s="1"/>
      <c r="L31" s="2"/>
      <c r="M31" s="3"/>
      <c r="N31" s="3"/>
      <c r="O31" s="1"/>
      <c r="P31" s="1"/>
      <c r="Q31" s="2"/>
    </row>
    <row r="32" spans="1:17" s="60" customFormat="1" ht="27.95" customHeight="1">
      <c r="A32" s="45"/>
      <c r="B32" s="3"/>
      <c r="C32" s="5"/>
      <c r="D32" s="3"/>
      <c r="E32" s="1"/>
      <c r="F32" s="1"/>
      <c r="G32" s="2"/>
      <c r="H32" s="1"/>
      <c r="I32" s="3"/>
      <c r="J32" s="1"/>
      <c r="K32" s="1"/>
      <c r="L32" s="2"/>
      <c r="M32" s="3"/>
      <c r="N32" s="3"/>
      <c r="O32" s="1"/>
      <c r="P32" s="1"/>
      <c r="Q32" s="2"/>
    </row>
    <row r="33" spans="1:26" s="60" customFormat="1" ht="27.95" customHeight="1">
      <c r="A33" s="45"/>
      <c r="B33" s="3"/>
      <c r="C33" s="5"/>
      <c r="D33" s="3"/>
      <c r="E33" s="1"/>
      <c r="F33" s="1"/>
      <c r="G33" s="2"/>
      <c r="H33" s="1"/>
      <c r="I33" s="3"/>
      <c r="J33" s="1"/>
      <c r="K33" s="1"/>
      <c r="L33" s="2"/>
      <c r="M33" s="3"/>
      <c r="N33" s="3"/>
      <c r="O33" s="1"/>
      <c r="P33" s="1"/>
      <c r="Q33" s="2"/>
    </row>
    <row r="34" spans="1:26" s="60" customFormat="1" ht="27.95" customHeight="1">
      <c r="A34" s="45"/>
      <c r="B34" s="3"/>
      <c r="C34" s="5"/>
      <c r="D34" s="3"/>
      <c r="E34" s="1"/>
      <c r="F34" s="1"/>
      <c r="G34" s="2"/>
      <c r="H34" s="1"/>
      <c r="I34" s="3"/>
      <c r="J34" s="1"/>
      <c r="K34" s="1"/>
      <c r="L34" s="2"/>
      <c r="M34" s="3"/>
      <c r="N34" s="3"/>
      <c r="O34" s="1"/>
      <c r="P34" s="1"/>
      <c r="Q34" s="2"/>
    </row>
    <row r="35" spans="1:26" s="60" customFormat="1" ht="27.95" customHeight="1">
      <c r="A35" s="45"/>
      <c r="B35" s="3"/>
      <c r="C35" s="5"/>
      <c r="D35" s="3"/>
      <c r="E35" s="1"/>
      <c r="F35" s="1"/>
      <c r="G35" s="2"/>
      <c r="H35" s="1"/>
      <c r="I35" s="3"/>
      <c r="J35" s="1"/>
      <c r="K35" s="1"/>
      <c r="L35" s="2"/>
      <c r="M35" s="3"/>
      <c r="N35" s="3"/>
      <c r="O35" s="1"/>
      <c r="P35" s="1"/>
      <c r="Q35" s="2"/>
    </row>
    <row r="36" spans="1:26" s="60" customFormat="1" ht="27.95" customHeight="1">
      <c r="A36" s="45"/>
      <c r="B36" s="3"/>
      <c r="C36" s="5"/>
      <c r="D36" s="3"/>
      <c r="E36" s="1"/>
      <c r="F36" s="1"/>
      <c r="G36" s="2"/>
      <c r="H36" s="1"/>
      <c r="I36" s="3"/>
      <c r="J36" s="1"/>
      <c r="K36" s="1"/>
      <c r="L36" s="2"/>
      <c r="M36" s="3"/>
      <c r="N36" s="3"/>
      <c r="O36" s="1"/>
      <c r="P36" s="1"/>
      <c r="Q36" s="2"/>
    </row>
    <row r="37" spans="1:26" s="60" customFormat="1" ht="27.95" customHeight="1">
      <c r="A37" s="45"/>
      <c r="B37" s="3"/>
      <c r="C37" s="5"/>
      <c r="D37" s="3"/>
      <c r="E37" s="1"/>
      <c r="F37" s="1"/>
      <c r="G37" s="2"/>
      <c r="H37" s="1"/>
      <c r="I37" s="3"/>
      <c r="J37" s="1"/>
      <c r="K37" s="1"/>
      <c r="L37" s="2"/>
      <c r="M37" s="3"/>
      <c r="N37" s="3"/>
      <c r="O37" s="1"/>
      <c r="P37" s="1"/>
      <c r="Q37" s="2"/>
    </row>
    <row r="38" spans="1:26" s="60" customFormat="1" ht="27.95" customHeight="1">
      <c r="A38" s="45"/>
      <c r="B38" s="3"/>
      <c r="C38" s="5"/>
      <c r="D38" s="3"/>
      <c r="E38" s="1"/>
      <c r="F38" s="1"/>
      <c r="G38" s="2"/>
      <c r="H38" s="1"/>
      <c r="I38" s="3"/>
      <c r="J38" s="1"/>
      <c r="K38" s="1"/>
      <c r="L38" s="2"/>
      <c r="M38" s="3"/>
      <c r="N38" s="3"/>
      <c r="O38" s="1"/>
      <c r="P38" s="1"/>
      <c r="Q38" s="2"/>
    </row>
    <row r="39" spans="1:26" s="60" customFormat="1" ht="27.95" customHeight="1">
      <c r="A39" s="45"/>
      <c r="B39" s="3"/>
      <c r="C39" s="5"/>
      <c r="D39" s="3"/>
      <c r="E39" s="1"/>
      <c r="F39" s="1"/>
      <c r="G39" s="2"/>
      <c r="H39" s="1"/>
      <c r="I39" s="3"/>
      <c r="J39" s="1"/>
      <c r="K39" s="1"/>
      <c r="L39" s="2"/>
      <c r="M39" s="3"/>
      <c r="N39" s="3"/>
      <c r="O39" s="1"/>
      <c r="P39" s="1"/>
      <c r="Q39" s="2"/>
    </row>
    <row r="40" spans="1:26" s="60" customFormat="1" ht="27.95" customHeight="1">
      <c r="A40" s="45"/>
      <c r="B40" s="3"/>
      <c r="C40" s="5"/>
      <c r="D40" s="3"/>
      <c r="E40" s="1"/>
      <c r="F40" s="1"/>
      <c r="G40" s="2"/>
      <c r="H40" s="1"/>
      <c r="I40" s="3"/>
      <c r="J40" s="1"/>
      <c r="K40" s="1"/>
      <c r="L40" s="2"/>
      <c r="M40" s="3"/>
      <c r="N40" s="3"/>
      <c r="O40" s="1"/>
      <c r="P40" s="1"/>
      <c r="Q40" s="2"/>
    </row>
    <row r="41" spans="1:26" s="60" customFormat="1" ht="27.95" customHeight="1">
      <c r="A41" s="45"/>
      <c r="B41" s="3"/>
      <c r="C41" s="5"/>
      <c r="D41" s="3"/>
      <c r="E41" s="1"/>
      <c r="F41" s="1"/>
      <c r="G41" s="2"/>
      <c r="H41" s="1"/>
      <c r="I41" s="3"/>
      <c r="J41" s="1"/>
      <c r="K41" s="1"/>
      <c r="L41" s="2"/>
      <c r="M41" s="3"/>
      <c r="N41" s="3"/>
      <c r="O41" s="1"/>
      <c r="P41" s="1"/>
      <c r="Q41" s="2"/>
    </row>
    <row r="42" spans="1:26" s="60" customFormat="1" ht="27.95" customHeight="1">
      <c r="A42" s="45"/>
      <c r="B42" s="3"/>
      <c r="C42" s="5"/>
      <c r="D42" s="3"/>
      <c r="E42" s="1"/>
      <c r="F42" s="1"/>
      <c r="G42" s="2"/>
      <c r="H42" s="1"/>
      <c r="I42" s="3"/>
      <c r="J42" s="1"/>
      <c r="K42" s="1"/>
      <c r="L42" s="2"/>
      <c r="M42" s="3"/>
      <c r="N42" s="3"/>
      <c r="O42" s="1"/>
      <c r="P42" s="1"/>
      <c r="Q42" s="2"/>
    </row>
    <row r="43" spans="1:26" s="60" customFormat="1" ht="27.95" customHeight="1">
      <c r="A43" s="45"/>
      <c r="B43" s="3"/>
      <c r="C43" s="5"/>
      <c r="D43" s="3"/>
      <c r="E43" s="1"/>
      <c r="F43" s="1"/>
      <c r="G43" s="2"/>
      <c r="H43" s="1"/>
      <c r="I43" s="3"/>
      <c r="J43" s="1"/>
      <c r="K43" s="1"/>
      <c r="L43" s="2"/>
      <c r="M43" s="3"/>
      <c r="N43" s="3"/>
      <c r="O43" s="1"/>
      <c r="P43" s="1"/>
      <c r="Q43" s="2"/>
    </row>
    <row r="44" spans="1:26" s="60" customFormat="1" ht="27.95" customHeight="1">
      <c r="A44" s="45"/>
      <c r="B44" s="3"/>
      <c r="C44" s="5"/>
      <c r="D44" s="3"/>
      <c r="E44" s="1"/>
      <c r="F44" s="1"/>
      <c r="G44" s="2"/>
      <c r="H44" s="1"/>
      <c r="I44" s="3"/>
      <c r="J44" s="1"/>
      <c r="K44" s="1"/>
      <c r="L44" s="2"/>
      <c r="M44" s="3"/>
      <c r="N44" s="3"/>
      <c r="O44" s="1"/>
      <c r="P44" s="1"/>
      <c r="Q44" s="2"/>
    </row>
    <row r="45" spans="1:26" s="60" customFormat="1" ht="27.95" customHeight="1">
      <c r="A45" s="45"/>
      <c r="B45" s="3"/>
      <c r="C45" s="5"/>
      <c r="D45" s="3"/>
      <c r="E45" s="1"/>
      <c r="F45" s="1"/>
      <c r="G45" s="2"/>
      <c r="H45" s="1"/>
      <c r="I45" s="3"/>
      <c r="J45" s="1"/>
      <c r="K45" s="1"/>
      <c r="L45" s="2"/>
      <c r="M45" s="3"/>
      <c r="N45" s="3"/>
      <c r="O45" s="1"/>
      <c r="P45" s="1"/>
      <c r="Q45" s="2"/>
    </row>
    <row r="46" spans="1:26" s="60" customFormat="1" ht="27.95" customHeight="1">
      <c r="A46" s="45"/>
      <c r="B46" s="3"/>
      <c r="C46" s="5"/>
      <c r="D46" s="3"/>
      <c r="E46" s="1"/>
      <c r="F46" s="1"/>
      <c r="G46" s="2"/>
      <c r="H46" s="1"/>
      <c r="I46" s="3"/>
      <c r="J46" s="1"/>
      <c r="K46" s="1"/>
      <c r="L46" s="2"/>
      <c r="M46" s="3"/>
      <c r="N46" s="3"/>
      <c r="O46" s="1"/>
      <c r="P46" s="1"/>
      <c r="Q46" s="2"/>
    </row>
    <row r="47" spans="1:26" s="60" customFormat="1" ht="27.95" customHeight="1">
      <c r="A47" s="45"/>
      <c r="B47" s="3"/>
      <c r="C47" s="5"/>
      <c r="D47" s="3"/>
      <c r="E47" s="1"/>
      <c r="F47" s="1"/>
      <c r="G47" s="2"/>
      <c r="H47" s="1"/>
      <c r="I47" s="3"/>
      <c r="J47" s="1"/>
      <c r="K47" s="1"/>
      <c r="L47" s="2"/>
      <c r="M47" s="3"/>
      <c r="N47" s="3"/>
      <c r="O47" s="1"/>
      <c r="P47" s="1"/>
      <c r="Q47" s="2"/>
    </row>
    <row r="48" spans="1:26" s="60" customFormat="1" ht="27.95" customHeight="1">
      <c r="A48" s="45"/>
      <c r="B48" s="3"/>
      <c r="C48" s="5"/>
      <c r="D48" s="3"/>
      <c r="E48" s="1"/>
      <c r="F48" s="1"/>
      <c r="G48" s="2"/>
      <c r="H48" s="1"/>
      <c r="I48" s="3"/>
      <c r="J48" s="1"/>
      <c r="K48" s="1"/>
      <c r="L48" s="2"/>
      <c r="M48" s="3"/>
      <c r="N48" s="3"/>
      <c r="O48" s="1"/>
      <c r="P48" s="1"/>
      <c r="Q48" s="2"/>
      <c r="R48" s="3"/>
      <c r="S48" s="3"/>
      <c r="X48" s="221"/>
      <c r="Y48" s="221"/>
      <c r="Z48" s="221"/>
    </row>
    <row r="49" spans="1:27" s="60" customFormat="1" ht="27.95" customHeight="1">
      <c r="A49" s="45"/>
      <c r="B49" s="3"/>
      <c r="C49" s="5"/>
      <c r="D49" s="3"/>
      <c r="E49" s="1"/>
      <c r="F49" s="1"/>
      <c r="G49" s="2"/>
      <c r="H49" s="1"/>
      <c r="I49" s="3"/>
      <c r="J49" s="1"/>
      <c r="K49" s="1"/>
      <c r="L49" s="2"/>
      <c r="M49" s="3"/>
      <c r="N49" s="3"/>
      <c r="O49" s="1"/>
      <c r="P49" s="1"/>
      <c r="Q49" s="2"/>
      <c r="R49" s="3"/>
      <c r="S49" s="3"/>
      <c r="W49" s="17"/>
      <c r="X49" s="19"/>
      <c r="Y49" s="22"/>
      <c r="Z49" s="22" t="s">
        <v>10</v>
      </c>
      <c r="AA49" s="14"/>
    </row>
    <row r="50" spans="1:27" s="60" customFormat="1" ht="27.95" customHeight="1">
      <c r="A50" s="45"/>
      <c r="B50" s="3"/>
      <c r="C50" s="5"/>
      <c r="D50" s="3"/>
      <c r="E50" s="1"/>
      <c r="F50" s="1"/>
      <c r="G50" s="2"/>
      <c r="H50" s="1"/>
      <c r="I50" s="3"/>
      <c r="J50" s="1"/>
      <c r="K50" s="1"/>
      <c r="L50" s="2"/>
      <c r="M50" s="3"/>
      <c r="N50" s="3"/>
      <c r="O50" s="1"/>
      <c r="P50" s="1"/>
      <c r="Q50" s="2"/>
      <c r="R50" s="3"/>
      <c r="S50" s="3"/>
      <c r="W50" s="219" t="s">
        <v>2</v>
      </c>
      <c r="X50" s="17"/>
      <c r="Y50" s="17"/>
      <c r="Z50" s="17">
        <v>4</v>
      </c>
      <c r="AA50" s="14"/>
    </row>
    <row r="51" spans="1:27" s="60" customFormat="1" ht="27.95" customHeight="1">
      <c r="A51" s="45"/>
      <c r="B51" s="3"/>
      <c r="C51" s="5"/>
      <c r="D51" s="3"/>
      <c r="E51" s="1"/>
      <c r="F51" s="1"/>
      <c r="G51" s="2"/>
      <c r="H51" s="1"/>
      <c r="I51" s="3"/>
      <c r="J51" s="1"/>
      <c r="K51" s="1"/>
      <c r="L51" s="2"/>
      <c r="M51" s="3"/>
      <c r="N51" s="3"/>
      <c r="O51" s="1"/>
      <c r="P51" s="1"/>
      <c r="Q51" s="2"/>
      <c r="R51" s="3"/>
      <c r="S51" s="3"/>
      <c r="W51" s="219"/>
      <c r="X51" s="17"/>
      <c r="Y51" s="17"/>
      <c r="Z51" s="17"/>
      <c r="AA51" s="14"/>
    </row>
    <row r="52" spans="1:27" s="60" customFormat="1" ht="27.95" customHeight="1">
      <c r="A52" s="45"/>
      <c r="B52" s="3"/>
      <c r="C52" s="5"/>
      <c r="D52" s="3"/>
      <c r="E52" s="1"/>
      <c r="F52" s="1"/>
      <c r="G52" s="2"/>
      <c r="H52" s="1"/>
      <c r="I52" s="3"/>
      <c r="J52" s="1"/>
      <c r="K52" s="1"/>
      <c r="L52" s="2"/>
      <c r="M52" s="3"/>
      <c r="N52" s="3"/>
      <c r="O52" s="1"/>
      <c r="P52" s="1"/>
      <c r="Q52" s="2"/>
      <c r="R52" s="3"/>
      <c r="S52" s="3"/>
      <c r="W52" s="219" t="s">
        <v>3</v>
      </c>
      <c r="X52" s="20"/>
      <c r="Y52" s="20"/>
      <c r="Z52" s="17">
        <v>3</v>
      </c>
      <c r="AA52" s="14"/>
    </row>
    <row r="53" spans="1:27" s="60" customFormat="1" ht="27.95" customHeight="1">
      <c r="A53" s="45"/>
      <c r="B53" s="3"/>
      <c r="C53" s="5"/>
      <c r="D53" s="3"/>
      <c r="E53" s="1"/>
      <c r="F53" s="1"/>
      <c r="G53" s="2"/>
      <c r="H53" s="1"/>
      <c r="I53" s="3"/>
      <c r="J53" s="1"/>
      <c r="K53" s="1"/>
      <c r="L53" s="2"/>
      <c r="M53" s="3"/>
      <c r="N53" s="3"/>
      <c r="O53" s="1"/>
      <c r="P53" s="1"/>
      <c r="Q53" s="2"/>
      <c r="R53" s="3"/>
      <c r="S53" s="3"/>
      <c r="W53" s="219"/>
      <c r="X53" s="17"/>
      <c r="Y53" s="20"/>
      <c r="Z53" s="17"/>
      <c r="AA53" s="14"/>
    </row>
    <row r="54" spans="1:27" s="60" customFormat="1" ht="27.95" customHeight="1">
      <c r="A54" s="45"/>
      <c r="B54" s="3"/>
      <c r="C54" s="5"/>
      <c r="D54" s="3"/>
      <c r="E54" s="1"/>
      <c r="F54" s="1"/>
      <c r="G54" s="2"/>
      <c r="H54" s="1"/>
      <c r="I54" s="3"/>
      <c r="J54" s="1"/>
      <c r="K54" s="1"/>
      <c r="L54" s="2"/>
      <c r="M54" s="3"/>
      <c r="N54" s="3"/>
      <c r="O54" s="1"/>
      <c r="P54" s="1"/>
      <c r="Q54" s="2"/>
      <c r="R54" s="3"/>
      <c r="S54" s="3"/>
      <c r="W54" s="219" t="s">
        <v>4</v>
      </c>
      <c r="X54" s="20"/>
      <c r="Y54" s="20"/>
      <c r="Z54" s="17">
        <v>2</v>
      </c>
      <c r="AA54" s="14"/>
    </row>
    <row r="55" spans="1:27" s="60" customFormat="1" ht="27.95" customHeight="1">
      <c r="A55" s="45"/>
      <c r="B55" s="3"/>
      <c r="C55" s="5"/>
      <c r="D55" s="3"/>
      <c r="E55" s="1"/>
      <c r="F55" s="1"/>
      <c r="G55" s="2"/>
      <c r="H55" s="1"/>
      <c r="I55" s="3"/>
      <c r="J55" s="1"/>
      <c r="K55" s="1"/>
      <c r="L55" s="2"/>
      <c r="M55" s="3"/>
      <c r="N55" s="3"/>
      <c r="O55" s="1"/>
      <c r="P55" s="1"/>
      <c r="Q55" s="2"/>
      <c r="R55" s="3"/>
      <c r="S55" s="3"/>
      <c r="W55" s="219"/>
      <c r="X55" s="17"/>
      <c r="Y55" s="20"/>
      <c r="Z55" s="17"/>
      <c r="AA55" s="14"/>
    </row>
    <row r="56" spans="1:27" s="60" customFormat="1" ht="27.95" customHeight="1">
      <c r="A56" s="45"/>
      <c r="B56" s="3"/>
      <c r="C56" s="5"/>
      <c r="D56" s="3"/>
      <c r="E56" s="1"/>
      <c r="F56" s="1"/>
      <c r="G56" s="2"/>
      <c r="H56" s="1"/>
      <c r="I56" s="3"/>
      <c r="J56" s="1"/>
      <c r="K56" s="1"/>
      <c r="L56" s="2"/>
      <c r="M56" s="3"/>
      <c r="N56" s="3"/>
      <c r="O56" s="1"/>
      <c r="P56" s="1"/>
      <c r="Q56" s="2"/>
      <c r="R56" s="3"/>
      <c r="S56" s="3"/>
      <c r="W56" s="219" t="s">
        <v>5</v>
      </c>
      <c r="X56" s="20"/>
      <c r="Y56" s="20"/>
      <c r="Z56" s="17">
        <v>1</v>
      </c>
      <c r="AA56" s="14"/>
    </row>
    <row r="57" spans="1:27" s="60" customFormat="1" ht="27.95" customHeight="1">
      <c r="A57" s="45"/>
      <c r="B57" s="3"/>
      <c r="C57" s="5"/>
      <c r="D57" s="3"/>
      <c r="E57" s="1"/>
      <c r="F57" s="1"/>
      <c r="G57" s="2"/>
      <c r="H57" s="1"/>
      <c r="I57" s="3"/>
      <c r="J57" s="1"/>
      <c r="K57" s="1"/>
      <c r="L57" s="2"/>
      <c r="M57" s="3"/>
      <c r="N57" s="3"/>
      <c r="O57" s="1"/>
      <c r="P57" s="1"/>
      <c r="Q57" s="2"/>
      <c r="R57" s="3"/>
      <c r="S57" s="3"/>
      <c r="W57" s="219"/>
      <c r="X57" s="17"/>
      <c r="Y57" s="20"/>
      <c r="Z57" s="23"/>
    </row>
    <row r="58" spans="1:27" s="60" customFormat="1" ht="27.95" customHeight="1">
      <c r="A58" s="45"/>
      <c r="B58" s="3"/>
      <c r="C58" s="5"/>
      <c r="D58" s="3"/>
      <c r="E58" s="1"/>
      <c r="F58" s="1"/>
      <c r="G58" s="2"/>
      <c r="H58" s="1"/>
      <c r="I58" s="3"/>
      <c r="J58" s="1"/>
      <c r="K58" s="1"/>
      <c r="L58" s="2"/>
      <c r="M58" s="3"/>
      <c r="N58" s="3"/>
      <c r="O58" s="1"/>
      <c r="P58" s="1"/>
      <c r="Q58" s="2"/>
      <c r="R58" s="3"/>
      <c r="S58" s="3"/>
      <c r="X58" s="13"/>
      <c r="Y58" s="14"/>
    </row>
    <row r="59" spans="1:27" s="60" customFormat="1" ht="27.95" customHeight="1">
      <c r="A59" s="45"/>
      <c r="B59" s="3"/>
      <c r="C59" s="5"/>
      <c r="D59" s="3"/>
      <c r="E59" s="1"/>
      <c r="F59" s="1"/>
      <c r="G59" s="2"/>
      <c r="H59" s="1"/>
      <c r="I59" s="3"/>
      <c r="J59" s="1"/>
      <c r="K59" s="1"/>
      <c r="L59" s="2"/>
      <c r="M59" s="3"/>
      <c r="N59" s="3"/>
      <c r="O59" s="1"/>
      <c r="P59" s="1"/>
      <c r="Q59" s="2"/>
      <c r="R59" s="3"/>
      <c r="S59" s="3"/>
      <c r="X59" s="13"/>
      <c r="Y59" s="14"/>
    </row>
    <row r="60" spans="1:27" s="60" customFormat="1" ht="27.95" customHeight="1">
      <c r="A60" s="45"/>
      <c r="B60" s="3"/>
      <c r="C60" s="5"/>
      <c r="D60" s="3"/>
      <c r="E60" s="1"/>
      <c r="F60" s="1"/>
      <c r="G60" s="2"/>
      <c r="H60" s="1"/>
      <c r="I60" s="3"/>
      <c r="J60" s="1"/>
      <c r="K60" s="1"/>
      <c r="L60" s="2"/>
      <c r="M60" s="3"/>
      <c r="N60" s="3"/>
      <c r="O60" s="1"/>
      <c r="P60" s="1"/>
      <c r="Q60" s="2"/>
      <c r="R60" s="3"/>
      <c r="S60" s="3"/>
      <c r="X60" s="13"/>
      <c r="Y60" s="14"/>
    </row>
    <row r="61" spans="1:27" s="60" customFormat="1" ht="27.95" customHeight="1">
      <c r="A61" s="45"/>
      <c r="B61" s="3"/>
      <c r="C61" s="5"/>
      <c r="D61" s="3"/>
      <c r="E61" s="1"/>
      <c r="F61" s="1"/>
      <c r="G61" s="2"/>
      <c r="H61" s="1"/>
      <c r="I61" s="3"/>
      <c r="J61" s="1"/>
      <c r="K61" s="1"/>
      <c r="L61" s="2"/>
      <c r="M61" s="3"/>
      <c r="N61" s="3"/>
      <c r="O61" s="1"/>
      <c r="P61" s="1"/>
      <c r="Q61" s="2"/>
      <c r="R61" s="3"/>
      <c r="S61" s="3"/>
      <c r="X61" s="13"/>
      <c r="Y61" s="14"/>
    </row>
    <row r="62" spans="1:27" s="60" customFormat="1" ht="27.95" customHeight="1">
      <c r="A62" s="45"/>
      <c r="B62" s="3"/>
      <c r="C62" s="5"/>
      <c r="D62" s="3"/>
      <c r="E62" s="1"/>
      <c r="F62" s="1"/>
      <c r="G62" s="2"/>
      <c r="H62" s="1"/>
      <c r="I62" s="3"/>
      <c r="J62" s="1"/>
      <c r="K62" s="1"/>
      <c r="L62" s="2"/>
      <c r="M62" s="3"/>
      <c r="N62" s="3"/>
      <c r="O62" s="1"/>
      <c r="P62" s="1"/>
      <c r="Q62" s="2"/>
      <c r="R62" s="3"/>
      <c r="S62" s="3"/>
      <c r="X62" s="13"/>
      <c r="Y62" s="14"/>
    </row>
    <row r="63" spans="1:27" s="60" customFormat="1" ht="27.95" customHeight="1">
      <c r="A63" s="45"/>
      <c r="B63" s="3"/>
      <c r="C63" s="5"/>
      <c r="D63" s="3"/>
      <c r="E63" s="1"/>
      <c r="F63" s="1"/>
      <c r="G63" s="2"/>
      <c r="H63" s="1"/>
      <c r="I63" s="3"/>
      <c r="J63" s="1"/>
      <c r="K63" s="1"/>
      <c r="L63" s="2"/>
      <c r="M63" s="3"/>
      <c r="N63" s="3"/>
      <c r="O63" s="1"/>
      <c r="P63" s="1"/>
      <c r="Q63" s="2"/>
      <c r="R63" s="3"/>
      <c r="S63" s="3"/>
      <c r="X63" s="13"/>
      <c r="Y63" s="14"/>
    </row>
    <row r="64" spans="1:27" s="60" customFormat="1" ht="27.95" customHeight="1">
      <c r="A64" s="45"/>
      <c r="B64" s="3"/>
      <c r="C64" s="5"/>
      <c r="D64" s="3"/>
      <c r="E64" s="1"/>
      <c r="F64" s="1"/>
      <c r="G64" s="2"/>
      <c r="H64" s="1"/>
      <c r="I64" s="3"/>
      <c r="J64" s="1"/>
      <c r="K64" s="1"/>
      <c r="L64" s="2"/>
      <c r="M64" s="3"/>
      <c r="N64" s="3"/>
      <c r="O64" s="1"/>
      <c r="P64" s="1"/>
      <c r="Q64" s="2"/>
      <c r="R64" s="3"/>
      <c r="S64" s="3"/>
      <c r="X64" s="13"/>
      <c r="Y64" s="14"/>
    </row>
    <row r="65" spans="20:26" ht="30">
      <c r="T65" s="6"/>
      <c r="U65" s="6"/>
      <c r="V65" s="6"/>
      <c r="W65" s="6"/>
      <c r="X65" s="7"/>
      <c r="Y65" s="8"/>
      <c r="Z65" s="6"/>
    </row>
  </sheetData>
  <sheetProtection formatCells="0" selectLockedCells="1" selectUnlockedCells="1"/>
  <mergeCells count="28">
    <mergeCell ref="W50:W51"/>
    <mergeCell ref="W52:W53"/>
    <mergeCell ref="W54:W55"/>
    <mergeCell ref="W56:W57"/>
    <mergeCell ref="H8:I8"/>
    <mergeCell ref="H16:I16"/>
    <mergeCell ref="M13:N13"/>
    <mergeCell ref="R10:W11"/>
    <mergeCell ref="E19:F19"/>
    <mergeCell ref="A20:A21"/>
    <mergeCell ref="D20:E20"/>
    <mergeCell ref="E21:F21"/>
    <mergeCell ref="X48:Z48"/>
    <mergeCell ref="E11:F11"/>
    <mergeCell ref="A12:A13"/>
    <mergeCell ref="D12:E12"/>
    <mergeCell ref="E13:F13"/>
    <mergeCell ref="E5:F5"/>
    <mergeCell ref="R6:U6"/>
    <mergeCell ref="V6:W6"/>
    <mergeCell ref="R8:U8"/>
    <mergeCell ref="V8:W8"/>
    <mergeCell ref="B1:H1"/>
    <mergeCell ref="I1:Y1"/>
    <mergeCell ref="E3:F3"/>
    <mergeCell ref="R3:R4"/>
    <mergeCell ref="S3:W4"/>
    <mergeCell ref="D4:E4"/>
  </mergeCells>
  <dataValidations disablePrompts="1" count="2">
    <dataValidation type="list" allowBlank="1" sqref="B2">
      <formula1>#REF!</formula1>
    </dataValidation>
    <dataValidation type="list" allowBlank="1" sqref="B22 B18 B14 B10 B6">
      <formula1>#REF!</formula1>
    </dataValidation>
  </dataValidations>
  <printOptions horizontalCentered="1" verticalCentered="1"/>
  <pageMargins left="0.25" right="0.25" top="0.75" bottom="0.75" header="0.3" footer="0.3"/>
  <pageSetup paperSize="180" scale="37" pageOrder="overThenDown" orientation="landscape" horizontalDpi="4294967293" verticalDpi="4294967293"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66"/>
    <pageSetUpPr fitToPage="1"/>
  </sheetPr>
  <dimension ref="A1:AMJ65"/>
  <sheetViews>
    <sheetView zoomScale="40" zoomScaleNormal="40" workbookViewId="0">
      <selection activeCell="Y23" sqref="A9:Y31"/>
    </sheetView>
  </sheetViews>
  <sheetFormatPr defaultRowHeight="26.25"/>
  <cols>
    <col min="1" max="1" width="2.625" style="45" customWidth="1"/>
    <col min="2" max="2" width="9.25" style="3" customWidth="1"/>
    <col min="3" max="3" width="55.625" style="5" customWidth="1"/>
    <col min="4" max="4" width="6.625" style="3" customWidth="1"/>
    <col min="5" max="5" width="13.875" style="1" customWidth="1"/>
    <col min="6" max="6" width="10.75" style="1" customWidth="1"/>
    <col min="7" max="7" width="9.25" style="2" customWidth="1"/>
    <col min="8" max="8" width="56.375" style="1" customWidth="1"/>
    <col min="9" max="9" width="6.625" style="3" customWidth="1"/>
    <col min="10" max="10" width="13.875" style="1" customWidth="1"/>
    <col min="11" max="11" width="10.75" style="1" customWidth="1"/>
    <col min="12" max="12" width="9.25" style="2" customWidth="1"/>
    <col min="13" max="13" width="55.25" style="3" customWidth="1"/>
    <col min="14" max="14" width="6.625" style="3" customWidth="1"/>
    <col min="15" max="15" width="14" style="1" customWidth="1"/>
    <col min="16" max="16" width="10.75" style="1" customWidth="1"/>
    <col min="17" max="17" width="9.25" style="2" customWidth="1"/>
    <col min="18" max="18" width="56" style="3" customWidth="1"/>
    <col min="19" max="19" width="10.25" style="3" customWidth="1"/>
    <col min="20" max="20" width="10.75" style="1" customWidth="1"/>
    <col min="21" max="21" width="7.25" style="1" customWidth="1"/>
    <col min="22" max="22" width="3.75" style="1" customWidth="1"/>
    <col min="23" max="23" width="22.375" style="1" customWidth="1"/>
    <col min="24" max="24" width="15" style="2" customWidth="1"/>
    <col min="25" max="25" width="56.625" style="3" customWidth="1"/>
    <col min="26" max="26" width="23.625" style="1" customWidth="1"/>
    <col min="27" max="1024" width="10.75" style="1" customWidth="1"/>
    <col min="1025" max="1025" width="9" style="48" customWidth="1"/>
    <col min="1026" max="16384" width="9" style="48"/>
  </cols>
  <sheetData>
    <row r="1" spans="1:25" s="41" customFormat="1" ht="45" customHeight="1">
      <c r="A1" s="56"/>
      <c r="B1" s="229" t="s">
        <v>257</v>
      </c>
      <c r="C1" s="229"/>
      <c r="D1" s="229"/>
      <c r="E1" s="229"/>
      <c r="F1" s="229"/>
      <c r="G1" s="229"/>
      <c r="H1" s="229"/>
      <c r="I1" s="230" t="str">
        <f ca="1">MID(CELL("nazwa_pliku",A1),FIND("]",CELL("nazwa_pliku",A1),1)+1,100)</f>
        <v>ROCZNIK 1999-2000 -65KG DZ</v>
      </c>
      <c r="J1" s="230"/>
      <c r="K1" s="230"/>
      <c r="L1" s="230"/>
      <c r="M1" s="230"/>
      <c r="N1" s="230"/>
      <c r="O1" s="230"/>
      <c r="P1" s="230"/>
      <c r="Q1" s="230"/>
      <c r="R1" s="230"/>
      <c r="S1" s="230"/>
      <c r="T1" s="230"/>
      <c r="U1" s="230"/>
      <c r="V1" s="230"/>
      <c r="W1" s="230"/>
      <c r="X1" s="230"/>
      <c r="Y1" s="230"/>
    </row>
    <row r="2" spans="1:25" s="60" customFormat="1" ht="27.95" customHeight="1">
      <c r="A2" s="59"/>
      <c r="B2" s="10">
        <v>162</v>
      </c>
      <c r="C2" s="11" t="str">
        <f>VLOOKUP(B2,LISTA!A1:G249,2,0)</f>
        <v>PASŁAWSKA ROKSANA</v>
      </c>
      <c r="D2" s="12">
        <v>1</v>
      </c>
      <c r="G2" s="13"/>
      <c r="I2" s="14"/>
      <c r="L2" s="13"/>
      <c r="M2" s="14"/>
      <c r="N2" s="14"/>
      <c r="Q2" s="13"/>
      <c r="R2" s="14"/>
      <c r="S2" s="14"/>
      <c r="X2" s="13"/>
      <c r="Y2" s="14"/>
    </row>
    <row r="3" spans="1:25" s="60" customFormat="1" ht="27.95" customHeight="1">
      <c r="A3" s="47"/>
      <c r="B3" s="13"/>
      <c r="C3" s="53" t="str">
        <f>VLOOKUP(B2,LISTA!$A$1:$G$249,3,0)</f>
        <v>GKKK</v>
      </c>
      <c r="D3" s="14"/>
      <c r="E3" s="220"/>
      <c r="F3" s="220"/>
      <c r="G3" s="13"/>
      <c r="I3" s="14"/>
      <c r="L3" s="13"/>
      <c r="M3" s="14"/>
      <c r="N3" s="14"/>
      <c r="Q3" s="13"/>
      <c r="R3" s="277" t="s">
        <v>260</v>
      </c>
      <c r="S3" s="279" t="s">
        <v>281</v>
      </c>
      <c r="T3" s="279"/>
      <c r="U3" s="279"/>
      <c r="V3" s="279"/>
      <c r="W3" s="280"/>
      <c r="X3" s="13"/>
      <c r="Y3" s="14"/>
    </row>
    <row r="4" spans="1:25" s="60" customFormat="1" ht="27.95" customHeight="1">
      <c r="A4" s="46"/>
      <c r="B4" s="13"/>
      <c r="C4" s="16"/>
      <c r="D4" s="217" t="s">
        <v>0</v>
      </c>
      <c r="E4" s="217"/>
      <c r="F4" s="21"/>
      <c r="G4" s="15">
        <f>IF(AND(D2=1,D6=0),IF(D2=1,B2,B6),IF(D2=0,B6,$A$4))</f>
        <v>162</v>
      </c>
      <c r="H4" s="11" t="str">
        <f>IF(AND(D2=1,D6=0),IF(D2=1,C2,C6),IF(D2=0,C6,$A$4))</f>
        <v>PASŁAWSKA ROKSANA</v>
      </c>
      <c r="I4" s="12">
        <v>1</v>
      </c>
      <c r="L4" s="13"/>
      <c r="M4" s="14"/>
      <c r="N4" s="14"/>
      <c r="Q4" s="13"/>
      <c r="R4" s="278"/>
      <c r="S4" s="281"/>
      <c r="T4" s="281"/>
      <c r="U4" s="281"/>
      <c r="V4" s="281"/>
      <c r="W4" s="282"/>
      <c r="X4" s="13"/>
      <c r="Y4" s="14"/>
    </row>
    <row r="5" spans="1:25" s="60" customFormat="1" ht="27.95" customHeight="1">
      <c r="A5" s="46"/>
      <c r="B5" s="13"/>
      <c r="C5" s="16"/>
      <c r="D5" s="14"/>
      <c r="E5" s="218"/>
      <c r="F5" s="218"/>
      <c r="G5" s="13"/>
      <c r="H5" s="11" t="str">
        <f>IF(AND(D2=1,D6=0),IF(D2=1,C3,C7),IF(D2=0,C7,$A$4))</f>
        <v>GKKK</v>
      </c>
      <c r="I5" s="14"/>
      <c r="J5" s="220"/>
      <c r="K5" s="220"/>
      <c r="L5" s="13"/>
      <c r="M5" s="14"/>
      <c r="N5" s="14"/>
      <c r="Q5" s="13"/>
      <c r="R5" s="71"/>
      <c r="S5" s="72"/>
      <c r="T5" s="72"/>
      <c r="U5" s="73"/>
      <c r="V5" s="74"/>
      <c r="W5" s="75"/>
      <c r="X5" s="13"/>
      <c r="Y5" s="14"/>
    </row>
    <row r="6" spans="1:25" s="60" customFormat="1" ht="27.95" customHeight="1">
      <c r="A6" s="59"/>
      <c r="B6" s="10">
        <v>0</v>
      </c>
      <c r="C6" s="11" t="str">
        <f>VLOOKUP(B6,LISTA!$A$1:$G$249,2,0)</f>
        <v>-</v>
      </c>
      <c r="D6" s="12">
        <v>0</v>
      </c>
      <c r="G6" s="13"/>
      <c r="I6" s="14"/>
      <c r="J6" s="220"/>
      <c r="K6" s="220"/>
      <c r="L6" s="13"/>
      <c r="M6" s="14"/>
      <c r="N6" s="14"/>
      <c r="Q6" s="13"/>
      <c r="R6" s="267" t="s">
        <v>27</v>
      </c>
      <c r="S6" s="268"/>
      <c r="T6" s="268"/>
      <c r="U6" s="268"/>
      <c r="V6" s="269" t="s">
        <v>254</v>
      </c>
      <c r="W6" s="270"/>
      <c r="X6" s="13"/>
      <c r="Y6" s="14"/>
    </row>
    <row r="7" spans="1:25" s="60" customFormat="1" ht="27.95" customHeight="1">
      <c r="A7" s="47"/>
      <c r="B7" s="13"/>
      <c r="C7" s="53" t="str">
        <f>VLOOKUP(B6,LISTA!$A$1:$G$249,3,0)</f>
        <v>-</v>
      </c>
      <c r="D7" s="14"/>
      <c r="G7" s="13"/>
      <c r="H7" s="47"/>
      <c r="I7" s="14"/>
      <c r="J7" s="220"/>
      <c r="K7" s="220"/>
      <c r="L7" s="13"/>
      <c r="M7" s="14"/>
      <c r="N7" s="14"/>
      <c r="Q7" s="13"/>
      <c r="R7" s="61"/>
      <c r="S7" s="62"/>
      <c r="T7" s="62"/>
      <c r="U7" s="66"/>
      <c r="V7" s="64"/>
      <c r="W7" s="65"/>
      <c r="X7" s="13"/>
      <c r="Y7" s="14"/>
    </row>
    <row r="8" spans="1:25" s="60" customFormat="1" ht="27.95" customHeight="1">
      <c r="A8" s="46"/>
      <c r="B8" s="13"/>
      <c r="C8" s="16"/>
      <c r="D8" s="14"/>
      <c r="G8" s="13"/>
      <c r="H8" s="46"/>
      <c r="I8" s="217" t="s">
        <v>0</v>
      </c>
      <c r="J8" s="217"/>
      <c r="K8" s="21"/>
      <c r="L8" s="15">
        <f>IF(AND(I4=1,I12=0),IF(I4=1,G4,G12),IF(I4=0,G12,$A$4))</f>
        <v>162</v>
      </c>
      <c r="M8" s="11" t="str">
        <f>IF(AND(I4=1,I12=0),IF(I4=1,H4,H12),IF(I4=0,H12,$A$4))</f>
        <v>PASŁAWSKA ROKSANA</v>
      </c>
      <c r="N8" s="12">
        <v>1</v>
      </c>
      <c r="Q8" s="13"/>
      <c r="R8" s="267" t="s">
        <v>24</v>
      </c>
      <c r="S8" s="268"/>
      <c r="T8" s="268"/>
      <c r="U8" s="268"/>
      <c r="V8" s="269" t="s">
        <v>254</v>
      </c>
      <c r="W8" s="270"/>
      <c r="X8" s="13"/>
      <c r="Y8" s="14"/>
    </row>
    <row r="9" spans="1:25" s="60" customFormat="1" ht="27.95" customHeight="1">
      <c r="A9" s="46"/>
      <c r="B9" s="13"/>
      <c r="C9" s="16"/>
      <c r="D9" s="14"/>
      <c r="G9" s="13"/>
      <c r="H9" s="46"/>
      <c r="I9" s="14"/>
      <c r="J9" s="218"/>
      <c r="K9" s="218"/>
      <c r="L9" s="13"/>
      <c r="M9" s="11" t="str">
        <f>IF(AND(I4=1,I12=0),IF(I4=1,H5,H13),IF(I4=0,H13,$A$4))</f>
        <v>GKKK</v>
      </c>
      <c r="N9" s="14"/>
      <c r="O9" s="220"/>
      <c r="P9" s="220"/>
      <c r="Q9" s="13"/>
      <c r="R9" s="61"/>
      <c r="S9" s="62"/>
      <c r="T9" s="62"/>
      <c r="U9" s="66"/>
      <c r="V9" s="64"/>
      <c r="W9" s="65"/>
      <c r="X9" s="13"/>
      <c r="Y9" s="14"/>
    </row>
    <row r="10" spans="1:25" s="60" customFormat="1" ht="27.95" customHeight="1">
      <c r="A10" s="59"/>
      <c r="B10" s="10">
        <v>0</v>
      </c>
      <c r="C10" s="11" t="str">
        <f>VLOOKUP(B10,LISTA!$A$1:$G$249,2,0)</f>
        <v>-</v>
      </c>
      <c r="D10" s="12" t="s">
        <v>22</v>
      </c>
      <c r="G10" s="13"/>
      <c r="I10" s="14"/>
      <c r="J10" s="218"/>
      <c r="K10" s="218"/>
      <c r="L10" s="13"/>
      <c r="M10" s="14"/>
      <c r="N10" s="14"/>
      <c r="O10" s="220"/>
      <c r="P10" s="220"/>
      <c r="Q10" s="13"/>
      <c r="R10" s="271" t="s">
        <v>258</v>
      </c>
      <c r="S10" s="272"/>
      <c r="T10" s="272"/>
      <c r="U10" s="272"/>
      <c r="V10" s="272"/>
      <c r="W10" s="273"/>
      <c r="X10" s="13"/>
      <c r="Y10" s="14"/>
    </row>
    <row r="11" spans="1:25" s="60" customFormat="1" ht="27.95" customHeight="1">
      <c r="A11" s="47"/>
      <c r="B11" s="13"/>
      <c r="C11" s="53" t="str">
        <f>VLOOKUP(B10,LISTA!$A$1:$G$249,3,0)</f>
        <v>-</v>
      </c>
      <c r="D11" s="14"/>
      <c r="E11" s="220"/>
      <c r="F11" s="220"/>
      <c r="G11" s="13"/>
      <c r="I11" s="14"/>
      <c r="J11" s="218"/>
      <c r="K11" s="218"/>
      <c r="L11" s="13"/>
      <c r="M11" s="14"/>
      <c r="N11" s="14"/>
      <c r="O11" s="220"/>
      <c r="P11" s="220"/>
      <c r="Q11" s="13"/>
      <c r="R11" s="274"/>
      <c r="S11" s="275"/>
      <c r="T11" s="275"/>
      <c r="U11" s="275"/>
      <c r="V11" s="275"/>
      <c r="W11" s="276"/>
      <c r="X11" s="13"/>
      <c r="Y11" s="14"/>
    </row>
    <row r="12" spans="1:25" s="60" customFormat="1" ht="27.95" customHeight="1">
      <c r="A12" s="216"/>
      <c r="B12" s="13"/>
      <c r="C12" s="16"/>
      <c r="D12" s="217" t="s">
        <v>0</v>
      </c>
      <c r="E12" s="217"/>
      <c r="F12" s="21"/>
      <c r="G12" s="15">
        <f>IF(AND(D2=1,D6=0),IF(D2=1,B10,B14),IF(D2=0,B14,$A$4))</f>
        <v>0</v>
      </c>
      <c r="H12" s="11">
        <f>IF(AND(D10=1,D14=0),IF(D10=1,C10,C14),IF(D10=0,C14,$A$4))</f>
        <v>0</v>
      </c>
      <c r="I12" s="12">
        <v>0</v>
      </c>
      <c r="L12" s="13"/>
      <c r="M12" s="14"/>
      <c r="N12" s="14"/>
      <c r="O12" s="220"/>
      <c r="P12" s="220"/>
      <c r="Q12" s="13"/>
      <c r="R12" s="14"/>
      <c r="S12" s="14"/>
      <c r="X12" s="13"/>
      <c r="Y12" s="14"/>
    </row>
    <row r="13" spans="1:25" s="60" customFormat="1" ht="27.95" customHeight="1">
      <c r="A13" s="216"/>
      <c r="B13" s="13"/>
      <c r="C13" s="16"/>
      <c r="D13" s="14"/>
      <c r="E13" s="218"/>
      <c r="F13" s="218"/>
      <c r="G13" s="13"/>
      <c r="H13" s="11">
        <f>IF(AND(D10=1,D14=0),IF(D10=1,C11,C15),IF(D10=0,C15,$A$4))</f>
        <v>0</v>
      </c>
      <c r="I13" s="14"/>
      <c r="L13" s="13"/>
      <c r="M13" s="14"/>
      <c r="N13" s="14"/>
      <c r="O13" s="220"/>
      <c r="P13" s="220"/>
      <c r="Q13" s="13"/>
      <c r="R13" s="14"/>
      <c r="S13" s="14"/>
      <c r="X13" s="13"/>
      <c r="Y13" s="14"/>
    </row>
    <row r="14" spans="1:25" s="60" customFormat="1" ht="27.95" customHeight="1">
      <c r="A14" s="59"/>
      <c r="B14" s="10">
        <v>0</v>
      </c>
      <c r="C14" s="11" t="str">
        <f>VLOOKUP(B14,LISTA!$A$1:$G$249,2,0)</f>
        <v>-</v>
      </c>
      <c r="D14" s="12" t="s">
        <v>22</v>
      </c>
      <c r="G14" s="13"/>
      <c r="I14" s="14"/>
      <c r="L14" s="13"/>
      <c r="M14" s="14"/>
      <c r="N14" s="14"/>
      <c r="O14" s="220"/>
      <c r="P14" s="220"/>
      <c r="Q14" s="13"/>
      <c r="R14" s="14"/>
      <c r="S14" s="14"/>
      <c r="X14" s="13"/>
      <c r="Y14" s="14"/>
    </row>
    <row r="15" spans="1:25" s="60" customFormat="1" ht="27.95" customHeight="1">
      <c r="A15" s="47"/>
      <c r="B15" s="13"/>
      <c r="C15" s="53" t="str">
        <f>VLOOKUP(B14,LISTA!$A$1:$G$249,3,0)</f>
        <v>-</v>
      </c>
      <c r="D15" s="14"/>
      <c r="G15" s="13"/>
      <c r="I15" s="14"/>
      <c r="L15" s="13"/>
      <c r="M15" s="47"/>
      <c r="N15" s="14"/>
      <c r="O15" s="220"/>
      <c r="P15" s="220"/>
      <c r="Q15" s="13"/>
      <c r="R15" s="14"/>
      <c r="S15" s="14"/>
      <c r="X15" s="13"/>
      <c r="Y15" s="14"/>
    </row>
    <row r="16" spans="1:25" s="60" customFormat="1" ht="27.95" customHeight="1">
      <c r="A16" s="46"/>
      <c r="B16" s="13"/>
      <c r="C16" s="16"/>
      <c r="D16" s="14"/>
      <c r="G16" s="13"/>
      <c r="I16" s="14"/>
      <c r="L16" s="13"/>
      <c r="M16" s="46"/>
      <c r="N16" s="217" t="s">
        <v>0</v>
      </c>
      <c r="O16" s="217"/>
      <c r="P16" s="21"/>
      <c r="Q16" s="15">
        <f>IF(AND(N8=1,N24=0),IF(N8=1,L8,L24),IF(N8=0,L24,$A$4))</f>
        <v>162</v>
      </c>
      <c r="R16" s="11" t="str">
        <f>IF(AND(N8=1,N24=0),IF(N8=1,M8,M24),IF(N8=0,M24,$A$4))</f>
        <v>PASŁAWSKA ROKSANA</v>
      </c>
      <c r="S16" s="12" t="s">
        <v>22</v>
      </c>
      <c r="X16" s="13"/>
      <c r="Y16" s="14"/>
    </row>
    <row r="17" spans="1:28" s="60" customFormat="1" ht="27.95" customHeight="1">
      <c r="A17" s="46"/>
      <c r="B17" s="13"/>
      <c r="C17" s="16"/>
      <c r="D17" s="14"/>
      <c r="G17" s="13"/>
      <c r="I17" s="14"/>
      <c r="L17" s="13"/>
      <c r="M17" s="46"/>
      <c r="N17" s="14"/>
      <c r="O17" s="218"/>
      <c r="P17" s="218"/>
      <c r="Q17" s="13"/>
      <c r="R17" s="11" t="str">
        <f>IF(AND(N8=1,N24=0),IF(N8=1,M9,M25),IF(N8=0,M25,$A$4))</f>
        <v>GKKK</v>
      </c>
      <c r="S17" s="14"/>
      <c r="T17" s="220"/>
      <c r="U17" s="220"/>
      <c r="V17" s="220"/>
      <c r="W17" s="220"/>
      <c r="X17" s="13"/>
      <c r="Y17" s="14"/>
    </row>
    <row r="18" spans="1:28" s="60" customFormat="1" ht="27.95" customHeight="1">
      <c r="A18" s="59"/>
      <c r="B18" s="10">
        <v>0</v>
      </c>
      <c r="C18" s="11" t="str">
        <f>VLOOKUP(B18,LISTA!$A$1:$G$249,2,0)</f>
        <v>-</v>
      </c>
      <c r="D18" s="12" t="s">
        <v>22</v>
      </c>
      <c r="G18" s="13"/>
      <c r="I18" s="14"/>
      <c r="L18" s="13"/>
      <c r="M18" s="14"/>
      <c r="N18" s="14"/>
      <c r="O18" s="218"/>
      <c r="P18" s="218"/>
      <c r="Q18" s="13"/>
      <c r="R18" s="14"/>
      <c r="S18" s="14"/>
      <c r="T18" s="220"/>
      <c r="U18" s="220"/>
      <c r="V18" s="220"/>
      <c r="W18" s="220"/>
      <c r="X18" s="13"/>
      <c r="Y18" s="14"/>
    </row>
    <row r="19" spans="1:28" s="60" customFormat="1" ht="27.95" customHeight="1">
      <c r="A19" s="47"/>
      <c r="B19" s="13"/>
      <c r="C19" s="53" t="str">
        <f>VLOOKUP(B18,LISTA!$A$1:$G$249,3,0)</f>
        <v>-</v>
      </c>
      <c r="D19" s="14"/>
      <c r="E19" s="220"/>
      <c r="F19" s="220"/>
      <c r="G19" s="13"/>
      <c r="I19" s="14"/>
      <c r="L19" s="13"/>
      <c r="M19" s="14"/>
      <c r="N19" s="14"/>
      <c r="O19" s="218"/>
      <c r="P19" s="218"/>
      <c r="Q19" s="13"/>
      <c r="R19" s="14"/>
      <c r="S19" s="14"/>
      <c r="T19" s="220"/>
      <c r="U19" s="220"/>
      <c r="V19" s="220"/>
      <c r="W19" s="220"/>
      <c r="X19" s="13"/>
      <c r="Y19" s="14"/>
    </row>
    <row r="20" spans="1:28" s="60" customFormat="1" ht="27.95" customHeight="1">
      <c r="A20" s="216"/>
      <c r="B20" s="13"/>
      <c r="C20" s="16"/>
      <c r="D20" s="217" t="s">
        <v>0</v>
      </c>
      <c r="E20" s="217"/>
      <c r="F20" s="21"/>
      <c r="G20" s="15">
        <f>IF(AND(D2=1,D6=0),IF(D2=1,B18,B22),IF(D2=0,B22,$A$4))</f>
        <v>0</v>
      </c>
      <c r="H20" s="11">
        <f>IF(AND(D18=1,D22=0),IF(D18=1,C18,C22),IF(D18=0,C22,$A$4))</f>
        <v>0</v>
      </c>
      <c r="I20" s="12"/>
      <c r="L20" s="13"/>
      <c r="M20" s="14"/>
      <c r="N20" s="14"/>
      <c r="O20" s="218"/>
      <c r="P20" s="218"/>
      <c r="Q20" s="13"/>
      <c r="R20" s="14"/>
      <c r="S20" s="14"/>
      <c r="T20" s="220"/>
      <c r="U20" s="220"/>
      <c r="V20" s="220"/>
      <c r="W20" s="220"/>
      <c r="X20" s="13"/>
      <c r="Y20" s="14"/>
    </row>
    <row r="21" spans="1:28" s="60" customFormat="1" ht="27.95" customHeight="1">
      <c r="A21" s="216"/>
      <c r="B21" s="13"/>
      <c r="C21" s="16"/>
      <c r="D21" s="14"/>
      <c r="E21" s="218"/>
      <c r="F21" s="218"/>
      <c r="G21" s="13"/>
      <c r="H21" s="11">
        <f>IF(AND(D18=1,D22=0),IF(D18=1,C19,C23),IF(D18=0,C23,$A$4))</f>
        <v>0</v>
      </c>
      <c r="I21" s="14"/>
      <c r="J21" s="220"/>
      <c r="K21" s="220"/>
      <c r="L21" s="13"/>
      <c r="M21" s="14"/>
      <c r="N21" s="14"/>
      <c r="O21" s="218"/>
      <c r="P21" s="218"/>
      <c r="Q21" s="13"/>
      <c r="R21" s="14"/>
      <c r="S21" s="14"/>
      <c r="T21" s="220"/>
      <c r="U21" s="220"/>
      <c r="V21" s="220"/>
      <c r="W21" s="220"/>
      <c r="X21" s="13"/>
      <c r="Y21" s="14"/>
    </row>
    <row r="22" spans="1:28" s="60" customFormat="1" ht="27.95" customHeight="1">
      <c r="A22" s="59"/>
      <c r="B22" s="10">
        <v>0</v>
      </c>
      <c r="C22" s="11" t="str">
        <f>VLOOKUP(B22,LISTA!$A$1:$G$249,2,0)</f>
        <v>-</v>
      </c>
      <c r="D22" s="12" t="s">
        <v>22</v>
      </c>
      <c r="G22" s="13"/>
      <c r="I22" s="14"/>
      <c r="J22" s="220"/>
      <c r="K22" s="220"/>
      <c r="L22" s="13"/>
      <c r="M22" s="14"/>
      <c r="N22" s="14"/>
      <c r="O22" s="218"/>
      <c r="P22" s="218"/>
      <c r="Q22" s="13"/>
      <c r="R22" s="14"/>
      <c r="S22" s="14"/>
      <c r="T22" s="220"/>
      <c r="U22" s="220"/>
      <c r="V22" s="220"/>
      <c r="W22" s="220"/>
      <c r="X22" s="13"/>
      <c r="Y22" s="14"/>
    </row>
    <row r="23" spans="1:28" s="60" customFormat="1" ht="27.95" customHeight="1">
      <c r="A23" s="47"/>
      <c r="B23" s="13"/>
      <c r="C23" s="53" t="str">
        <f>VLOOKUP(B22,LISTA!$A$1:$G$249,3,0)</f>
        <v>-</v>
      </c>
      <c r="D23" s="14"/>
      <c r="G23" s="13"/>
      <c r="H23" s="47"/>
      <c r="I23" s="14"/>
      <c r="J23" s="220"/>
      <c r="K23" s="220"/>
      <c r="L23" s="13"/>
      <c r="M23" s="14"/>
      <c r="N23" s="14"/>
      <c r="O23" s="218"/>
      <c r="P23" s="218"/>
      <c r="Q23" s="13"/>
      <c r="R23" s="14"/>
      <c r="S23" s="14"/>
      <c r="T23" s="220"/>
      <c r="U23" s="220"/>
      <c r="V23" s="220"/>
      <c r="W23" s="220"/>
      <c r="X23" s="13"/>
      <c r="Y23" s="14"/>
    </row>
    <row r="24" spans="1:28" s="60" customFormat="1" ht="27.95" customHeight="1">
      <c r="A24" s="46"/>
      <c r="B24" s="13"/>
      <c r="C24" s="16"/>
      <c r="D24" s="14"/>
      <c r="G24" s="13"/>
      <c r="H24" s="46"/>
      <c r="I24" s="217" t="s">
        <v>0</v>
      </c>
      <c r="J24" s="217"/>
      <c r="K24" s="21"/>
      <c r="L24" s="15">
        <f>IF(AND(I20=1,I28=0),IF(I20=1,G20,G28),IF(I20=0,G28,$A$4))</f>
        <v>0</v>
      </c>
      <c r="M24" s="11">
        <f>IF(AND(I20=1,I28=0),IF(I20=1,H20,H28),IF(I20=0,H28,$A$4))</f>
        <v>0</v>
      </c>
      <c r="N24" s="12">
        <v>0</v>
      </c>
      <c r="Q24" s="13"/>
      <c r="R24" s="14"/>
      <c r="S24" s="14"/>
      <c r="T24" s="220"/>
      <c r="U24" s="220"/>
      <c r="V24" s="220"/>
      <c r="W24" s="220"/>
      <c r="X24" s="13"/>
      <c r="Y24" s="14"/>
    </row>
    <row r="25" spans="1:28" s="60" customFormat="1" ht="27.95" customHeight="1">
      <c r="A25" s="46"/>
      <c r="B25" s="13"/>
      <c r="C25" s="16"/>
      <c r="D25" s="14"/>
      <c r="G25" s="13"/>
      <c r="H25" s="46"/>
      <c r="I25" s="14"/>
      <c r="J25" s="218"/>
      <c r="K25" s="218"/>
      <c r="L25" s="13"/>
      <c r="M25" s="11">
        <f>IF(AND(I20=1,I28=0),IF(I20=1,H21,H29),IF(I20=0,H29,$A$4))</f>
        <v>0</v>
      </c>
      <c r="N25" s="14"/>
      <c r="O25" s="220"/>
      <c r="P25" s="220"/>
      <c r="Q25" s="13"/>
      <c r="R25" s="14"/>
      <c r="S25" s="14"/>
      <c r="T25" s="220"/>
      <c r="U25" s="220"/>
      <c r="V25" s="220"/>
      <c r="W25" s="220"/>
      <c r="X25" s="13"/>
      <c r="Y25" s="14"/>
    </row>
    <row r="26" spans="1:28" s="60" customFormat="1" ht="27.95" customHeight="1">
      <c r="A26" s="59"/>
      <c r="B26" s="10"/>
      <c r="C26" s="11" t="str">
        <f>VLOOKUP(B26,LISTA!$A$1:$G$249,2,0)</f>
        <v>-</v>
      </c>
      <c r="D26" s="12" t="s">
        <v>22</v>
      </c>
      <c r="G26" s="13"/>
      <c r="I26" s="14"/>
      <c r="J26" s="218"/>
      <c r="K26" s="218"/>
      <c r="L26" s="13"/>
      <c r="M26" s="14"/>
      <c r="N26" s="14"/>
      <c r="O26" s="220"/>
      <c r="P26" s="220"/>
      <c r="Q26" s="13"/>
      <c r="R26" s="14"/>
      <c r="S26" s="14"/>
      <c r="T26" s="220"/>
      <c r="U26" s="220"/>
      <c r="V26" s="220"/>
      <c r="W26" s="220"/>
      <c r="X26" s="13"/>
      <c r="Y26" s="14"/>
    </row>
    <row r="27" spans="1:28" s="60" customFormat="1" ht="27.95" customHeight="1">
      <c r="A27" s="47"/>
      <c r="B27" s="13"/>
      <c r="C27" s="11" t="str">
        <f>VLOOKUP(B26,LISTA!$A$1:$G$249,3,0)</f>
        <v>-</v>
      </c>
      <c r="D27" s="14"/>
      <c r="E27" s="220"/>
      <c r="F27" s="220"/>
      <c r="G27" s="13"/>
      <c r="I27" s="14"/>
      <c r="J27" s="218"/>
      <c r="K27" s="218"/>
      <c r="L27" s="13"/>
      <c r="M27" s="14"/>
      <c r="N27" s="14"/>
      <c r="O27" s="220"/>
      <c r="P27" s="220"/>
      <c r="Q27" s="13"/>
      <c r="R27" s="14"/>
      <c r="S27" s="14"/>
      <c r="T27" s="220"/>
      <c r="U27" s="220"/>
      <c r="V27" s="220"/>
      <c r="W27" s="220"/>
      <c r="X27" s="13"/>
      <c r="Y27" s="14"/>
    </row>
    <row r="28" spans="1:28" s="60" customFormat="1" ht="27.95" customHeight="1">
      <c r="A28" s="216"/>
      <c r="B28" s="13"/>
      <c r="C28" s="16"/>
      <c r="D28" s="217" t="s">
        <v>0</v>
      </c>
      <c r="E28" s="217"/>
      <c r="F28" s="21"/>
      <c r="G28" s="15">
        <f>IF(AND(D2=1,D6=0),IF(D2=1,B26,B30),IF(D2=0,B30,$A$4))</f>
        <v>0</v>
      </c>
      <c r="H28" s="11">
        <f>IF(AND(D26=1,D30=0),IF(D26=1,C26,C30),IF(D26=0,C30,$A$4))</f>
        <v>0</v>
      </c>
      <c r="I28" s="12"/>
      <c r="L28" s="13"/>
      <c r="M28" s="14"/>
      <c r="N28" s="14"/>
      <c r="O28" s="220"/>
      <c r="P28" s="220"/>
      <c r="Q28" s="239" t="s">
        <v>1</v>
      </c>
      <c r="R28" s="239"/>
      <c r="S28" s="239"/>
      <c r="T28" s="220"/>
      <c r="U28" s="220"/>
      <c r="V28" s="220"/>
      <c r="W28" s="220"/>
      <c r="X28" s="13"/>
      <c r="Y28" s="14"/>
    </row>
    <row r="29" spans="1:28" s="60" customFormat="1" ht="27.95" customHeight="1">
      <c r="A29" s="216"/>
      <c r="B29" s="13"/>
      <c r="C29" s="16"/>
      <c r="D29" s="14"/>
      <c r="E29" s="218"/>
      <c r="F29" s="218"/>
      <c r="G29" s="13"/>
      <c r="H29" s="11">
        <f>IF(AND(D26=1,D30=0),IF(D26=1,C27,C31),IF(D26=0,C31,$A$4))</f>
        <v>0</v>
      </c>
      <c r="I29" s="14"/>
      <c r="L29" s="13"/>
      <c r="M29" s="14"/>
      <c r="N29" s="14"/>
      <c r="O29" s="220"/>
      <c r="P29" s="220"/>
      <c r="Q29" s="24"/>
      <c r="R29" s="18" t="s">
        <v>9</v>
      </c>
      <c r="S29" s="40"/>
      <c r="T29" s="220"/>
      <c r="U29" s="220"/>
      <c r="V29" s="220"/>
      <c r="W29" s="220"/>
      <c r="X29" s="13"/>
      <c r="Y29" s="14"/>
    </row>
    <row r="30" spans="1:28" s="60" customFormat="1" ht="27.95" customHeight="1">
      <c r="A30" s="59"/>
      <c r="B30" s="10"/>
      <c r="C30" s="11" t="str">
        <f>VLOOKUP(B30,LISTA!$A$1:$G$249,2,0)</f>
        <v>-</v>
      </c>
      <c r="D30" s="12" t="s">
        <v>22</v>
      </c>
      <c r="G30" s="13"/>
      <c r="I30" s="14"/>
      <c r="L30" s="13"/>
      <c r="M30" s="14"/>
      <c r="N30" s="14"/>
      <c r="Q30" s="25">
        <f>IF(AND(N8=0,N24=1),IF(N8=0,L8,L24),IF(N8=1,L24,$A$4))</f>
        <v>0</v>
      </c>
      <c r="R30" s="11">
        <f>IF(AND(N8=0,N24=1),IF(N8=0,M8,M24),IF(N8=1,M24,$A$4))</f>
        <v>0</v>
      </c>
      <c r="S30" s="26"/>
      <c r="T30" s="220"/>
      <c r="U30" s="220"/>
      <c r="V30" s="220"/>
      <c r="W30" s="220"/>
      <c r="X30" s="13"/>
      <c r="Y30" s="14"/>
    </row>
    <row r="31" spans="1:28" s="60" customFormat="1" ht="27.95" customHeight="1">
      <c r="A31" s="47"/>
      <c r="B31" s="13"/>
      <c r="C31" s="11" t="str">
        <f>VLOOKUP(B30,LISTA!$A$1:$G$249,3,0)</f>
        <v>-</v>
      </c>
      <c r="D31" s="14"/>
      <c r="G31" s="13"/>
      <c r="I31" s="14"/>
      <c r="L31" s="13"/>
      <c r="M31" s="47"/>
      <c r="N31" s="14"/>
      <c r="Q31" s="24"/>
      <c r="R31" s="11">
        <f>IF(AND(N8=0,N24=1),IF(N8=0,M9,M25),IF(N8=1,M25,$A$4))</f>
        <v>0</v>
      </c>
      <c r="S31" s="27"/>
      <c r="T31" s="220"/>
      <c r="U31" s="220"/>
      <c r="V31" s="220"/>
      <c r="W31" s="220"/>
      <c r="X31" s="28"/>
      <c r="Y31" s="29"/>
    </row>
    <row r="32" spans="1:28" s="60" customFormat="1" ht="27.95" customHeight="1">
      <c r="A32" s="46"/>
      <c r="B32" s="13"/>
      <c r="C32" s="16"/>
      <c r="D32" s="14"/>
      <c r="G32" s="13"/>
      <c r="I32" s="14"/>
      <c r="L32" s="13"/>
      <c r="M32" s="46"/>
      <c r="N32" s="14"/>
      <c r="Q32" s="24"/>
      <c r="R32" s="47"/>
      <c r="S32" s="27"/>
      <c r="T32" s="38" t="s">
        <v>9</v>
      </c>
      <c r="U32" s="38"/>
      <c r="V32" s="38"/>
      <c r="W32" s="39">
        <v>51</v>
      </c>
      <c r="X32" s="30">
        <f>IF(AND(S16=1,S48=0),IF(S16=1,Q16,Q48),IF(S16=0,Q48,$A$4))</f>
        <v>0</v>
      </c>
      <c r="Y32" s="31">
        <f>IF(AND(S16=1,S48=0),IF(S16=1,R16,R48),IF(S16=0,R48,$A$4))</f>
        <v>0</v>
      </c>
      <c r="Z32" s="237"/>
      <c r="AA32" s="238"/>
      <c r="AB32" s="238"/>
    </row>
    <row r="33" spans="1:28" s="60" customFormat="1" ht="27.95" customHeight="1">
      <c r="A33" s="46"/>
      <c r="B33" s="13"/>
      <c r="C33" s="16"/>
      <c r="D33" s="14"/>
      <c r="G33" s="13"/>
      <c r="I33" s="14"/>
      <c r="L33" s="13"/>
      <c r="M33" s="46"/>
      <c r="N33" s="14"/>
      <c r="Q33" s="24"/>
      <c r="R33" s="14"/>
      <c r="S33" s="27"/>
      <c r="T33" s="218"/>
      <c r="U33" s="218"/>
      <c r="V33" s="218"/>
      <c r="W33" s="218"/>
      <c r="X33" s="32"/>
      <c r="Y33" s="31">
        <f>IF(AND(S16=1,S48=0),IF(S16=1,R17,R49),IF(S16=0,R49,$A$4))</f>
        <v>0</v>
      </c>
      <c r="Z33" s="237"/>
      <c r="AA33" s="238"/>
      <c r="AB33" s="238"/>
    </row>
    <row r="34" spans="1:28" s="60" customFormat="1" ht="27.95" customHeight="1">
      <c r="A34" s="59"/>
      <c r="B34" s="10"/>
      <c r="C34" s="11" t="str">
        <f>VLOOKUP(B34,LISTA!$A$1:$G$249,2,0)</f>
        <v>-</v>
      </c>
      <c r="D34" s="12" t="s">
        <v>22</v>
      </c>
      <c r="G34" s="13"/>
      <c r="I34" s="14"/>
      <c r="L34" s="13"/>
      <c r="M34" s="14"/>
      <c r="N34" s="14"/>
      <c r="Q34" s="25">
        <f>IF(AND(N40=0,N56=1),IF(N40=0,L40,L56),IF(N40=1,L56,$A$4))</f>
        <v>0</v>
      </c>
      <c r="R34" s="11">
        <f>IF(AND(N40=0,N56=1),IF(N40=0,M40,M56),IF(N40=1,M56,$A$4))</f>
        <v>0</v>
      </c>
      <c r="S34" s="26"/>
      <c r="T34" s="218"/>
      <c r="U34" s="218"/>
      <c r="V34" s="218"/>
      <c r="W34" s="218"/>
      <c r="X34" s="33"/>
      <c r="Y34" s="34"/>
    </row>
    <row r="35" spans="1:28" s="60" customFormat="1" ht="27.95" customHeight="1">
      <c r="A35" s="47"/>
      <c r="B35" s="13"/>
      <c r="C35" s="11" t="str">
        <f>VLOOKUP(B34,LISTA!$A$1:$G$249,3,0)</f>
        <v>-</v>
      </c>
      <c r="D35" s="14"/>
      <c r="E35" s="220"/>
      <c r="F35" s="220"/>
      <c r="G35" s="13"/>
      <c r="I35" s="14"/>
      <c r="L35" s="13"/>
      <c r="M35" s="14"/>
      <c r="N35" s="14"/>
      <c r="O35" s="218"/>
      <c r="P35" s="218"/>
      <c r="Q35" s="24"/>
      <c r="R35" s="11">
        <f>IF(AND(N40=0,N56=1),IF(N40=0,M41,M57),IF(N40=1,M57,$A$4))</f>
        <v>0</v>
      </c>
      <c r="S35" s="27"/>
      <c r="T35" s="218"/>
      <c r="U35" s="218"/>
      <c r="V35" s="218"/>
      <c r="W35" s="218"/>
      <c r="X35" s="13"/>
      <c r="Y35" s="14"/>
    </row>
    <row r="36" spans="1:28" s="60" customFormat="1" ht="27.95" customHeight="1">
      <c r="A36" s="216"/>
      <c r="B36" s="13"/>
      <c r="C36" s="16"/>
      <c r="D36" s="217" t="s">
        <v>0</v>
      </c>
      <c r="E36" s="217"/>
      <c r="F36" s="21"/>
      <c r="G36" s="15">
        <f>IF(AND(D2=1,D6=0),IF(D2=1,B34,B38),IF(D2=0,B38,$A$4))</f>
        <v>0</v>
      </c>
      <c r="H36" s="11">
        <f>IF(AND(D34=1,D38=0),IF(D34=1,C34,C38),IF(D34=0,C38,$A$4))</f>
        <v>0</v>
      </c>
      <c r="I36" s="12"/>
      <c r="L36" s="13"/>
      <c r="M36" s="14"/>
      <c r="N36" s="14"/>
      <c r="O36" s="218"/>
      <c r="P36" s="218"/>
      <c r="Q36" s="35"/>
      <c r="R36" s="36"/>
      <c r="S36" s="37"/>
      <c r="T36" s="218"/>
      <c r="U36" s="218"/>
      <c r="V36" s="218"/>
      <c r="W36" s="218"/>
      <c r="X36" s="13"/>
      <c r="Y36" s="14"/>
    </row>
    <row r="37" spans="1:28" s="60" customFormat="1" ht="27.95" customHeight="1">
      <c r="A37" s="216"/>
      <c r="B37" s="13"/>
      <c r="C37" s="16"/>
      <c r="D37" s="14"/>
      <c r="E37" s="218"/>
      <c r="F37" s="218"/>
      <c r="G37" s="13"/>
      <c r="H37" s="11">
        <f>IF(AND(D34=1,D38=0),IF(D34=1,C35,C39),IF(D34=0,C39,$A$4))</f>
        <v>0</v>
      </c>
      <c r="I37" s="14"/>
      <c r="J37" s="220"/>
      <c r="K37" s="220"/>
      <c r="L37" s="13"/>
      <c r="M37" s="14"/>
      <c r="N37" s="14"/>
      <c r="O37" s="218"/>
      <c r="P37" s="218"/>
      <c r="Q37" s="13"/>
      <c r="R37" s="14"/>
      <c r="S37" s="14"/>
      <c r="T37" s="218"/>
      <c r="U37" s="218"/>
      <c r="V37" s="218"/>
      <c r="W37" s="218"/>
      <c r="X37" s="13"/>
      <c r="Y37" s="14"/>
    </row>
    <row r="38" spans="1:28" s="60" customFormat="1" ht="27.95" customHeight="1">
      <c r="A38" s="59"/>
      <c r="B38" s="10"/>
      <c r="C38" s="11" t="str">
        <f>VLOOKUP(B38,LISTA!$A$1:$G$249,2,0)</f>
        <v>-</v>
      </c>
      <c r="D38" s="12" t="s">
        <v>22</v>
      </c>
      <c r="G38" s="13"/>
      <c r="I38" s="14"/>
      <c r="J38" s="220"/>
      <c r="K38" s="220"/>
      <c r="L38" s="13"/>
      <c r="M38" s="14"/>
      <c r="N38" s="14"/>
      <c r="O38" s="218"/>
      <c r="P38" s="218"/>
      <c r="Q38" s="13"/>
      <c r="R38" s="14"/>
      <c r="S38" s="14"/>
      <c r="T38" s="218"/>
      <c r="U38" s="218"/>
      <c r="V38" s="218"/>
      <c r="W38" s="218"/>
      <c r="X38" s="13"/>
      <c r="Y38" s="14"/>
    </row>
    <row r="39" spans="1:28" s="60" customFormat="1" ht="27.95" customHeight="1">
      <c r="A39" s="47"/>
      <c r="B39" s="13"/>
      <c r="C39" s="11" t="str">
        <f>VLOOKUP(B38,LISTA!$A$1:$G$249,3,0)</f>
        <v>-</v>
      </c>
      <c r="D39" s="14"/>
      <c r="G39" s="13"/>
      <c r="H39" s="47"/>
      <c r="I39" s="14"/>
      <c r="J39" s="220"/>
      <c r="K39" s="220"/>
      <c r="L39" s="13"/>
      <c r="M39" s="14"/>
      <c r="N39" s="14"/>
      <c r="O39" s="218"/>
      <c r="P39" s="218"/>
      <c r="Q39" s="13"/>
      <c r="R39" s="14"/>
      <c r="S39" s="14"/>
      <c r="T39" s="218"/>
      <c r="U39" s="218"/>
      <c r="V39" s="218"/>
      <c r="W39" s="218"/>
      <c r="X39" s="13"/>
      <c r="Y39" s="14"/>
    </row>
    <row r="40" spans="1:28" s="60" customFormat="1" ht="27.95" customHeight="1">
      <c r="A40" s="46"/>
      <c r="B40" s="13"/>
      <c r="C40" s="16"/>
      <c r="D40" s="14"/>
      <c r="G40" s="13"/>
      <c r="H40" s="46"/>
      <c r="I40" s="217" t="s">
        <v>0</v>
      </c>
      <c r="J40" s="217"/>
      <c r="K40" s="21"/>
      <c r="L40" s="15">
        <f>IF(AND(I20=1,I28=0),IF(I20=1,G36,G44),IF(I20=0,G44,$A$4))</f>
        <v>0</v>
      </c>
      <c r="M40" s="11">
        <f>IF(AND(I36=1,I44=0),IF(I36=1,H36,H44),IF(I36=0,H44,$A$4))</f>
        <v>0</v>
      </c>
      <c r="N40" s="12"/>
      <c r="Q40" s="13"/>
      <c r="R40" s="14"/>
      <c r="S40" s="14"/>
      <c r="T40" s="218"/>
      <c r="U40" s="218"/>
      <c r="V40" s="218"/>
      <c r="W40" s="218"/>
      <c r="X40" s="13"/>
      <c r="Y40" s="14"/>
    </row>
    <row r="41" spans="1:28" s="60" customFormat="1" ht="27.95" customHeight="1">
      <c r="A41" s="46"/>
      <c r="B41" s="13"/>
      <c r="C41" s="16"/>
      <c r="D41" s="14"/>
      <c r="G41" s="13"/>
      <c r="H41" s="46"/>
      <c r="I41" s="14"/>
      <c r="J41" s="218"/>
      <c r="K41" s="218"/>
      <c r="L41" s="13"/>
      <c r="M41" s="11">
        <f>IF(AND(I36=1,I44=0),IF(I36=1,H37,H45),IF(I36=0,H45,$A$4))</f>
        <v>0</v>
      </c>
      <c r="N41" s="14"/>
      <c r="O41" s="220"/>
      <c r="P41" s="220"/>
      <c r="Q41" s="13"/>
      <c r="R41" s="14"/>
      <c r="S41" s="14"/>
      <c r="T41" s="218"/>
      <c r="U41" s="218"/>
      <c r="V41" s="218"/>
      <c r="W41" s="218"/>
      <c r="X41" s="13"/>
      <c r="Y41" s="14"/>
    </row>
    <row r="42" spans="1:28" s="60" customFormat="1" ht="27.95" customHeight="1">
      <c r="A42" s="59"/>
      <c r="B42" s="10"/>
      <c r="C42" s="11" t="str">
        <f>VLOOKUP(B42,LISTA!$A$1:$G$249,2,0)</f>
        <v>-</v>
      </c>
      <c r="D42" s="12" t="s">
        <v>22</v>
      </c>
      <c r="G42" s="13"/>
      <c r="I42" s="14"/>
      <c r="J42" s="218"/>
      <c r="K42" s="218"/>
      <c r="L42" s="13"/>
      <c r="M42" s="14"/>
      <c r="N42" s="14"/>
      <c r="O42" s="220"/>
      <c r="P42" s="220"/>
      <c r="Q42" s="13"/>
      <c r="R42" s="14"/>
      <c r="S42" s="14"/>
      <c r="T42" s="218"/>
      <c r="U42" s="218"/>
      <c r="V42" s="218"/>
      <c r="W42" s="218"/>
      <c r="X42" s="13"/>
      <c r="Y42" s="14"/>
    </row>
    <row r="43" spans="1:28" s="60" customFormat="1" ht="27.95" customHeight="1">
      <c r="A43" s="47"/>
      <c r="B43" s="13"/>
      <c r="C43" s="11" t="str">
        <f>VLOOKUP(B42,LISTA!$A$1:$G$249,3,0)</f>
        <v>-</v>
      </c>
      <c r="D43" s="14"/>
      <c r="E43" s="220"/>
      <c r="F43" s="220"/>
      <c r="G43" s="13"/>
      <c r="I43" s="14"/>
      <c r="J43" s="218"/>
      <c r="K43" s="218"/>
      <c r="L43" s="13"/>
      <c r="M43" s="14"/>
      <c r="N43" s="14"/>
      <c r="O43" s="220"/>
      <c r="P43" s="220"/>
      <c r="Q43" s="13"/>
      <c r="R43" s="14"/>
      <c r="S43" s="14"/>
      <c r="T43" s="218"/>
      <c r="U43" s="218"/>
      <c r="V43" s="218"/>
      <c r="W43" s="218"/>
      <c r="X43" s="13"/>
      <c r="Y43" s="14"/>
    </row>
    <row r="44" spans="1:28" s="60" customFormat="1" ht="27.95" customHeight="1">
      <c r="A44" s="216"/>
      <c r="B44" s="13"/>
      <c r="C44" s="16"/>
      <c r="D44" s="217" t="s">
        <v>0</v>
      </c>
      <c r="E44" s="217"/>
      <c r="F44" s="21"/>
      <c r="G44" s="15">
        <f>IF(AND(D2=1,D6=0),IF(D2=1,B42,B46),IF(D2=0,B46,$A$4))</f>
        <v>0</v>
      </c>
      <c r="H44" s="11">
        <f>IF(AND(D42=1,D46=0),IF(D42=1,C42,C46),IF(D42=0,C46,$A$4))</f>
        <v>0</v>
      </c>
      <c r="I44" s="12"/>
      <c r="L44" s="13"/>
      <c r="M44" s="14"/>
      <c r="N44" s="14"/>
      <c r="O44" s="220"/>
      <c r="P44" s="220"/>
      <c r="Q44" s="13"/>
      <c r="R44" s="14"/>
      <c r="S44" s="14"/>
      <c r="T44" s="218"/>
      <c r="U44" s="218"/>
      <c r="V44" s="218"/>
      <c r="W44" s="218"/>
      <c r="X44" s="13"/>
      <c r="Y44" s="14"/>
    </row>
    <row r="45" spans="1:28" s="60" customFormat="1" ht="27.95" customHeight="1">
      <c r="A45" s="216"/>
      <c r="B45" s="13"/>
      <c r="C45" s="16"/>
      <c r="D45" s="14"/>
      <c r="E45" s="218"/>
      <c r="F45" s="218"/>
      <c r="G45" s="13"/>
      <c r="H45" s="11">
        <f>IF(AND(D42=1,D46=0),IF(D42=1,C43,C47),IF(D42=0,C47,$A$4))</f>
        <v>0</v>
      </c>
      <c r="I45" s="14"/>
      <c r="L45" s="13"/>
      <c r="M45" s="14"/>
      <c r="N45" s="14"/>
      <c r="O45" s="220"/>
      <c r="P45" s="220"/>
      <c r="Q45" s="13"/>
      <c r="R45" s="14"/>
      <c r="S45" s="14"/>
      <c r="T45" s="218"/>
      <c r="U45" s="218"/>
      <c r="V45" s="218"/>
      <c r="W45" s="218"/>
      <c r="X45" s="13"/>
      <c r="Y45" s="14"/>
    </row>
    <row r="46" spans="1:28" s="60" customFormat="1" ht="27.95" customHeight="1">
      <c r="A46" s="59"/>
      <c r="B46" s="10"/>
      <c r="C46" s="11" t="str">
        <f>VLOOKUP(B46,LISTA!$A$1:$G$249,2,0)</f>
        <v>-</v>
      </c>
      <c r="D46" s="12" t="s">
        <v>22</v>
      </c>
      <c r="G46" s="13"/>
      <c r="I46" s="14"/>
      <c r="L46" s="13"/>
      <c r="M46" s="14"/>
      <c r="N46" s="14"/>
      <c r="O46" s="220"/>
      <c r="P46" s="220"/>
      <c r="Q46" s="13"/>
      <c r="R46" s="14"/>
      <c r="S46" s="14"/>
      <c r="T46" s="218"/>
      <c r="U46" s="218"/>
      <c r="V46" s="218"/>
      <c r="W46" s="218"/>
      <c r="X46" s="13"/>
      <c r="Y46" s="14"/>
    </row>
    <row r="47" spans="1:28" s="60" customFormat="1" ht="27.95" customHeight="1">
      <c r="A47" s="47"/>
      <c r="B47" s="13"/>
      <c r="C47" s="11" t="str">
        <f>VLOOKUP(B46,LISTA!$A$1:$G$249,3,0)</f>
        <v>-</v>
      </c>
      <c r="D47" s="14"/>
      <c r="G47" s="13"/>
      <c r="I47" s="14"/>
      <c r="L47" s="13"/>
      <c r="N47" s="14"/>
      <c r="O47" s="220"/>
      <c r="P47" s="220"/>
      <c r="Q47" s="13"/>
      <c r="R47" s="14"/>
      <c r="S47" s="14"/>
      <c r="T47" s="218"/>
      <c r="U47" s="218"/>
      <c r="V47" s="218"/>
      <c r="W47" s="218"/>
      <c r="X47" s="13"/>
      <c r="Y47" s="14"/>
    </row>
    <row r="48" spans="1:28" s="60" customFormat="1" ht="27.95" customHeight="1">
      <c r="A48" s="46"/>
      <c r="B48" s="13"/>
      <c r="C48" s="16"/>
      <c r="D48" s="14"/>
      <c r="G48" s="13"/>
      <c r="I48" s="14"/>
      <c r="L48" s="13"/>
      <c r="N48" s="217" t="s">
        <v>0</v>
      </c>
      <c r="O48" s="217"/>
      <c r="P48" s="21"/>
      <c r="Q48" s="15">
        <f>IF(AND(N40=1,N56=0),IF(N40=1,L40,L56),IF(N40=0,L56,$A$4))</f>
        <v>163</v>
      </c>
      <c r="R48" s="11" t="str">
        <f>IF(AND(N40=1,N56=0),IF(N40=1,M40,M56),IF(N40=0,M56,$A$4))</f>
        <v>SZTANDARSKA MARTA</v>
      </c>
      <c r="S48" s="12" t="s">
        <v>22</v>
      </c>
      <c r="X48" s="221"/>
      <c r="Y48" s="221"/>
      <c r="Z48" s="221"/>
    </row>
    <row r="49" spans="1:27" s="60" customFormat="1" ht="27.95" customHeight="1">
      <c r="A49" s="46"/>
      <c r="B49" s="13"/>
      <c r="C49" s="16"/>
      <c r="D49" s="14"/>
      <c r="G49" s="13"/>
      <c r="I49" s="14"/>
      <c r="L49" s="13"/>
      <c r="N49" s="14"/>
      <c r="O49" s="218"/>
      <c r="P49" s="218"/>
      <c r="Q49" s="13"/>
      <c r="R49" s="11" t="str">
        <f>IF(AND(N40=1,N56=0),IF(N40=1,M41,M57),IF(N40=0,M57,$A$4))</f>
        <v>GKKK</v>
      </c>
      <c r="S49" s="14"/>
      <c r="W49" s="17"/>
      <c r="X49" s="19"/>
      <c r="Y49" s="22"/>
      <c r="Z49" s="22" t="s">
        <v>10</v>
      </c>
      <c r="AA49" s="14"/>
    </row>
    <row r="50" spans="1:27" s="60" customFormat="1" ht="27.95" customHeight="1">
      <c r="A50" s="59"/>
      <c r="B50" s="10"/>
      <c r="C50" s="11" t="str">
        <f>VLOOKUP(B50,LISTA!$A$1:$G$249,2,0)</f>
        <v>-</v>
      </c>
      <c r="D50" s="12" t="s">
        <v>22</v>
      </c>
      <c r="G50" s="13"/>
      <c r="I50" s="14"/>
      <c r="L50" s="13"/>
      <c r="M50" s="14"/>
      <c r="N50" s="14"/>
      <c r="O50" s="218"/>
      <c r="P50" s="218"/>
      <c r="Q50" s="13"/>
      <c r="R50" s="14"/>
      <c r="S50" s="14"/>
      <c r="W50" s="219" t="s">
        <v>2</v>
      </c>
      <c r="X50" s="17">
        <f>X32</f>
        <v>0</v>
      </c>
      <c r="Y50" s="17">
        <f>Y32</f>
        <v>0</v>
      </c>
      <c r="Z50" s="17">
        <v>4</v>
      </c>
      <c r="AA50" s="14"/>
    </row>
    <row r="51" spans="1:27" s="60" customFormat="1" ht="27.95" customHeight="1">
      <c r="A51" s="47"/>
      <c r="B51" s="13"/>
      <c r="C51" s="11" t="str">
        <f>VLOOKUP(B50,LISTA!$A$1:$G$249,3,0)</f>
        <v>-</v>
      </c>
      <c r="D51" s="14"/>
      <c r="E51" s="220"/>
      <c r="F51" s="220"/>
      <c r="G51" s="13"/>
      <c r="I51" s="14"/>
      <c r="L51" s="13"/>
      <c r="M51" s="14"/>
      <c r="N51" s="14"/>
      <c r="O51" s="218"/>
      <c r="P51" s="218"/>
      <c r="Q51" s="13"/>
      <c r="R51" s="14"/>
      <c r="S51" s="14"/>
      <c r="W51" s="219"/>
      <c r="X51" s="17"/>
      <c r="Y51" s="17">
        <f>Y33</f>
        <v>0</v>
      </c>
      <c r="Z51" s="17"/>
      <c r="AA51" s="14"/>
    </row>
    <row r="52" spans="1:27" s="60" customFormat="1" ht="27.95" customHeight="1">
      <c r="A52" s="216"/>
      <c r="B52" s="13"/>
      <c r="C52" s="16"/>
      <c r="D52" s="217" t="s">
        <v>0</v>
      </c>
      <c r="E52" s="217"/>
      <c r="F52" s="21"/>
      <c r="G52" s="15">
        <f>IF(AND(D2=1,D6=0),IF(D2=1,B50,B54),IF(D2=0,B54,$A$4))</f>
        <v>0</v>
      </c>
      <c r="H52" s="11">
        <f>IF(AND(D50=1,D54=0),IF(D50=1,C50,C54),IF(D50=0,C54,$A$4))</f>
        <v>0</v>
      </c>
      <c r="I52" s="12">
        <v>0</v>
      </c>
      <c r="L52" s="13"/>
      <c r="M52" s="14"/>
      <c r="N52" s="14"/>
      <c r="O52" s="218"/>
      <c r="P52" s="218"/>
      <c r="Q52" s="13"/>
      <c r="R52" s="14"/>
      <c r="S52" s="14"/>
      <c r="W52" s="219" t="s">
        <v>3</v>
      </c>
      <c r="X52" s="20">
        <f>IF(S16=0,Q16,Q48)</f>
        <v>163</v>
      </c>
      <c r="Y52" s="20" t="str">
        <f>IF(S16=0,R16,R48)</f>
        <v>SZTANDARSKA MARTA</v>
      </c>
      <c r="Z52" s="17">
        <v>3</v>
      </c>
      <c r="AA52" s="14"/>
    </row>
    <row r="53" spans="1:27" s="60" customFormat="1" ht="27.95" customHeight="1">
      <c r="A53" s="216"/>
      <c r="B53" s="13"/>
      <c r="C53" s="16"/>
      <c r="D53" s="14"/>
      <c r="E53" s="218"/>
      <c r="F53" s="218"/>
      <c r="G53" s="13"/>
      <c r="H53" s="11">
        <f>IF(AND(D50=1,D54=0),IF(D50=1,C51,C55),IF(D50=0,C55,$A$4))</f>
        <v>0</v>
      </c>
      <c r="I53" s="14"/>
      <c r="J53" s="220"/>
      <c r="K53" s="220"/>
      <c r="L53" s="13"/>
      <c r="M53" s="14"/>
      <c r="N53" s="14"/>
      <c r="O53" s="218"/>
      <c r="P53" s="218"/>
      <c r="Q53" s="13"/>
      <c r="R53" s="14"/>
      <c r="S53" s="14"/>
      <c r="W53" s="219"/>
      <c r="X53" s="17"/>
      <c r="Y53" s="20" t="str">
        <f>IF(S16=0,R17,R49)</f>
        <v>GKKK</v>
      </c>
      <c r="Z53" s="17"/>
      <c r="AA53" s="14"/>
    </row>
    <row r="54" spans="1:27" s="60" customFormat="1" ht="27.95" customHeight="1">
      <c r="A54" s="59"/>
      <c r="B54" s="10"/>
      <c r="C54" s="11" t="str">
        <f>VLOOKUP(B54,LISTA!$A$1:$G$249,2,0)</f>
        <v>-</v>
      </c>
      <c r="D54" s="12" t="s">
        <v>22</v>
      </c>
      <c r="G54" s="13"/>
      <c r="I54" s="14"/>
      <c r="J54" s="220"/>
      <c r="K54" s="220"/>
      <c r="L54" s="13"/>
      <c r="M54" s="14"/>
      <c r="N54" s="14"/>
      <c r="O54" s="218"/>
      <c r="P54" s="218"/>
      <c r="Q54" s="13"/>
      <c r="R54" s="14"/>
      <c r="S54" s="14"/>
      <c r="W54" s="219" t="s">
        <v>4</v>
      </c>
      <c r="X54" s="20">
        <f>IF(S30=1,Q30,Q34)</f>
        <v>0</v>
      </c>
      <c r="Y54" s="20">
        <f>IF(S30=1,R30,R34)</f>
        <v>0</v>
      </c>
      <c r="Z54" s="17">
        <v>2</v>
      </c>
      <c r="AA54" s="14"/>
    </row>
    <row r="55" spans="1:27" s="60" customFormat="1" ht="27.95" customHeight="1">
      <c r="A55" s="47"/>
      <c r="B55" s="13"/>
      <c r="C55" s="11" t="str">
        <f>VLOOKUP(B54,LISTA!$A$1:$G$249,3,0)</f>
        <v>-</v>
      </c>
      <c r="D55" s="14"/>
      <c r="G55" s="13"/>
      <c r="H55" s="47"/>
      <c r="I55" s="14"/>
      <c r="J55" s="220"/>
      <c r="K55" s="220"/>
      <c r="L55" s="13"/>
      <c r="M55" s="14"/>
      <c r="N55" s="14"/>
      <c r="O55" s="218"/>
      <c r="P55" s="218"/>
      <c r="Q55" s="13"/>
      <c r="R55" s="14"/>
      <c r="S55" s="14"/>
      <c r="W55" s="219"/>
      <c r="X55" s="17"/>
      <c r="Y55" s="20">
        <f>IF(S30=1,R31,R35)</f>
        <v>0</v>
      </c>
      <c r="Z55" s="17"/>
      <c r="AA55" s="14"/>
    </row>
    <row r="56" spans="1:27" s="60" customFormat="1" ht="27.95" customHeight="1">
      <c r="A56" s="46"/>
      <c r="B56" s="13"/>
      <c r="C56" s="16"/>
      <c r="D56" s="14"/>
      <c r="G56" s="13"/>
      <c r="H56" s="46"/>
      <c r="I56" s="217" t="s">
        <v>0</v>
      </c>
      <c r="J56" s="217"/>
      <c r="K56" s="21"/>
      <c r="L56" s="15">
        <f>IF(AND(I20=1,I28=0),IF(I20=1,G52,G60),IF(I20=0,G60,$A$4))</f>
        <v>163</v>
      </c>
      <c r="M56" s="11" t="str">
        <f>IF(AND(I52=1,I60=0),IF(I52=1,H52,H60),IF(I52=0,H60,$A$4))</f>
        <v>SZTANDARSKA MARTA</v>
      </c>
      <c r="N56" s="12"/>
      <c r="Q56" s="13"/>
      <c r="R56" s="14"/>
      <c r="S56" s="14"/>
      <c r="W56" s="219" t="s">
        <v>5</v>
      </c>
      <c r="X56" s="20">
        <f>IF(S30=0,Q30,Q34)</f>
        <v>0</v>
      </c>
      <c r="Y56" s="20">
        <f>IF(S30=0,R30,R34)</f>
        <v>0</v>
      </c>
      <c r="Z56" s="17">
        <v>1</v>
      </c>
      <c r="AA56" s="14"/>
    </row>
    <row r="57" spans="1:27" s="60" customFormat="1" ht="27.95" customHeight="1">
      <c r="A57" s="46"/>
      <c r="B57" s="13"/>
      <c r="C57" s="16"/>
      <c r="D57" s="14"/>
      <c r="G57" s="13"/>
      <c r="H57" s="46"/>
      <c r="I57" s="14"/>
      <c r="J57" s="218"/>
      <c r="K57" s="218"/>
      <c r="L57" s="13"/>
      <c r="M57" s="11" t="str">
        <f>IF(AND(I52=1,I60=0),IF(I52=1,H53,H61),IF(I52=0,H61,$A$4))</f>
        <v>GKKK</v>
      </c>
      <c r="N57" s="14"/>
      <c r="Q57" s="13"/>
      <c r="R57" s="14"/>
      <c r="S57" s="14"/>
      <c r="W57" s="219"/>
      <c r="X57" s="17"/>
      <c r="Y57" s="20">
        <f>IF(S30=0,R31,R35)</f>
        <v>0</v>
      </c>
      <c r="Z57" s="23"/>
    </row>
    <row r="58" spans="1:27" s="60" customFormat="1" ht="27.95" customHeight="1">
      <c r="A58" s="59"/>
      <c r="B58" s="10"/>
      <c r="C58" s="11" t="str">
        <f>VLOOKUP(B58,LISTA!$A$1:$G$249,2,0)</f>
        <v>-</v>
      </c>
      <c r="D58" s="12">
        <v>0</v>
      </c>
      <c r="G58" s="13"/>
      <c r="I58" s="14"/>
      <c r="J58" s="218"/>
      <c r="K58" s="218"/>
      <c r="L58" s="13"/>
      <c r="M58" s="14"/>
      <c r="N58" s="14"/>
      <c r="Q58" s="13"/>
      <c r="R58" s="14"/>
      <c r="S58" s="14"/>
      <c r="X58" s="13"/>
      <c r="Y58" s="14"/>
    </row>
    <row r="59" spans="1:27" s="60" customFormat="1" ht="27.95" customHeight="1">
      <c r="A59" s="47"/>
      <c r="B59" s="13"/>
      <c r="C59" s="11" t="str">
        <f>VLOOKUP(B58,LISTA!$A$1:$G$249,3,0)</f>
        <v>-</v>
      </c>
      <c r="D59" s="14"/>
      <c r="E59" s="220"/>
      <c r="F59" s="220"/>
      <c r="G59" s="13"/>
      <c r="I59" s="14"/>
      <c r="J59" s="218"/>
      <c r="K59" s="218"/>
      <c r="L59" s="13"/>
      <c r="M59" s="14"/>
      <c r="N59" s="14"/>
      <c r="Q59" s="13"/>
      <c r="R59" s="14"/>
      <c r="S59" s="14"/>
      <c r="X59" s="13"/>
      <c r="Y59" s="14"/>
    </row>
    <row r="60" spans="1:27" s="60" customFormat="1" ht="27.95" customHeight="1">
      <c r="A60" s="216"/>
      <c r="B60" s="13"/>
      <c r="C60" s="16"/>
      <c r="D60" s="217" t="s">
        <v>0</v>
      </c>
      <c r="E60" s="217"/>
      <c r="F60" s="21"/>
      <c r="G60" s="15">
        <v>163</v>
      </c>
      <c r="H60" s="11" t="str">
        <f>IF(AND(D58=1,D62=0),IF(D58=1,C58,C62),IF(D58=0,C62,$A$4))</f>
        <v>SZTANDARSKA MARTA</v>
      </c>
      <c r="I60" s="12">
        <v>1</v>
      </c>
      <c r="L60" s="13"/>
      <c r="M60" s="14"/>
      <c r="N60" s="14"/>
      <c r="Q60" s="13"/>
      <c r="R60" s="14"/>
      <c r="S60" s="14"/>
      <c r="X60" s="13"/>
      <c r="Y60" s="14"/>
    </row>
    <row r="61" spans="1:27" s="60" customFormat="1" ht="27.95" customHeight="1">
      <c r="A61" s="216"/>
      <c r="B61" s="13"/>
      <c r="C61" s="16"/>
      <c r="D61" s="14"/>
      <c r="E61" s="218"/>
      <c r="F61" s="218"/>
      <c r="G61" s="13"/>
      <c r="H61" s="11" t="str">
        <f>IF(AND(D58=1,D62=0),IF(D58=1,C59,C63),IF(D58=0,C63,$A$4))</f>
        <v>GKKK</v>
      </c>
      <c r="I61" s="14"/>
      <c r="L61" s="13"/>
      <c r="M61" s="14"/>
      <c r="N61" s="14"/>
      <c r="Q61" s="13"/>
      <c r="R61" s="14"/>
      <c r="S61" s="14"/>
      <c r="X61" s="13"/>
      <c r="Y61" s="14"/>
    </row>
    <row r="62" spans="1:27" s="60" customFormat="1" ht="27.95" customHeight="1">
      <c r="A62" s="59"/>
      <c r="B62" s="10">
        <v>163</v>
      </c>
      <c r="C62" s="11" t="str">
        <f>VLOOKUP(B62,LISTA!$A$1:$G$249,2,0)</f>
        <v>SZTANDARSKA MARTA</v>
      </c>
      <c r="D62" s="12">
        <v>1</v>
      </c>
      <c r="G62" s="13"/>
      <c r="I62" s="14"/>
      <c r="L62" s="13"/>
      <c r="M62" s="14"/>
      <c r="N62" s="14"/>
      <c r="Q62" s="13"/>
      <c r="R62" s="14"/>
      <c r="S62" s="14"/>
      <c r="X62" s="13"/>
      <c r="Y62" s="14"/>
    </row>
    <row r="63" spans="1:27" s="60" customFormat="1" ht="27.95" customHeight="1">
      <c r="A63" s="47"/>
      <c r="B63" s="14"/>
      <c r="C63" s="11" t="str">
        <f>VLOOKUP(B62,LISTA!$A$1:$G$249,3,0)</f>
        <v>GKKK</v>
      </c>
      <c r="D63" s="14"/>
      <c r="G63" s="13"/>
      <c r="I63" s="14"/>
      <c r="L63" s="13"/>
      <c r="M63" s="14"/>
      <c r="N63" s="14"/>
      <c r="Q63" s="13"/>
      <c r="R63" s="14"/>
      <c r="S63" s="14"/>
      <c r="X63" s="13"/>
      <c r="Y63" s="14"/>
    </row>
    <row r="64" spans="1:27" s="60" customFormat="1" ht="27.95" customHeight="1">
      <c r="A64" s="46"/>
      <c r="B64" s="14"/>
      <c r="C64" s="16"/>
      <c r="D64" s="14"/>
      <c r="G64" s="13"/>
      <c r="I64" s="14"/>
      <c r="L64" s="13"/>
      <c r="M64" s="14"/>
      <c r="N64" s="14"/>
      <c r="Q64" s="13"/>
      <c r="R64" s="14"/>
      <c r="S64" s="14"/>
      <c r="X64" s="13"/>
      <c r="Y64" s="14"/>
    </row>
    <row r="65" spans="1:26" ht="30">
      <c r="A65" s="4"/>
      <c r="B65" s="8"/>
      <c r="C65" s="9"/>
      <c r="D65" s="8"/>
      <c r="E65" s="6"/>
      <c r="F65" s="6"/>
      <c r="G65" s="7"/>
      <c r="H65" s="6"/>
      <c r="I65" s="8"/>
      <c r="J65" s="6"/>
      <c r="K65" s="6"/>
      <c r="L65" s="7"/>
      <c r="M65" s="8"/>
      <c r="N65" s="8"/>
      <c r="O65" s="6"/>
      <c r="P65" s="6"/>
      <c r="Q65" s="7"/>
      <c r="R65" s="8"/>
      <c r="S65" s="8"/>
      <c r="T65" s="6"/>
      <c r="U65" s="6"/>
      <c r="V65" s="6"/>
      <c r="W65" s="6"/>
      <c r="X65" s="7"/>
      <c r="Y65" s="8"/>
      <c r="Z65" s="6"/>
    </row>
  </sheetData>
  <sheetProtection formatCells="0" selectLockedCells="1" selectUnlockedCells="1"/>
  <mergeCells count="69">
    <mergeCell ref="I56:J56"/>
    <mergeCell ref="W56:W57"/>
    <mergeCell ref="J57:K59"/>
    <mergeCell ref="E59:F59"/>
    <mergeCell ref="A60:A61"/>
    <mergeCell ref="D60:E60"/>
    <mergeCell ref="E61:F61"/>
    <mergeCell ref="X48:Z48"/>
    <mergeCell ref="O49:P55"/>
    <mergeCell ref="W50:W51"/>
    <mergeCell ref="E51:F51"/>
    <mergeCell ref="A52:A53"/>
    <mergeCell ref="D52:E52"/>
    <mergeCell ref="W52:W53"/>
    <mergeCell ref="E53:F53"/>
    <mergeCell ref="J53:K55"/>
    <mergeCell ref="W54:W55"/>
    <mergeCell ref="N48:O48"/>
    <mergeCell ref="Z32:AB33"/>
    <mergeCell ref="T33:W47"/>
    <mergeCell ref="E35:F35"/>
    <mergeCell ref="O35:P39"/>
    <mergeCell ref="A36:A37"/>
    <mergeCell ref="D36:E36"/>
    <mergeCell ref="E37:F37"/>
    <mergeCell ref="J37:K39"/>
    <mergeCell ref="I40:J40"/>
    <mergeCell ref="J41:K43"/>
    <mergeCell ref="O41:P47"/>
    <mergeCell ref="E43:F43"/>
    <mergeCell ref="A44:A45"/>
    <mergeCell ref="D44:E44"/>
    <mergeCell ref="E45:F45"/>
    <mergeCell ref="N16:O16"/>
    <mergeCell ref="O17:P23"/>
    <mergeCell ref="T17:W31"/>
    <mergeCell ref="E19:F19"/>
    <mergeCell ref="A20:A21"/>
    <mergeCell ref="D20:E20"/>
    <mergeCell ref="E21:F21"/>
    <mergeCell ref="J21:K23"/>
    <mergeCell ref="I24:J24"/>
    <mergeCell ref="J25:K27"/>
    <mergeCell ref="O25:P29"/>
    <mergeCell ref="E27:F27"/>
    <mergeCell ref="A28:A29"/>
    <mergeCell ref="D28:E28"/>
    <mergeCell ref="Q28:S28"/>
    <mergeCell ref="E29:F29"/>
    <mergeCell ref="J9:K11"/>
    <mergeCell ref="O9:P15"/>
    <mergeCell ref="R10:W11"/>
    <mergeCell ref="E11:F11"/>
    <mergeCell ref="A12:A13"/>
    <mergeCell ref="D12:E12"/>
    <mergeCell ref="E13:F13"/>
    <mergeCell ref="E5:F5"/>
    <mergeCell ref="J5:K7"/>
    <mergeCell ref="R6:U6"/>
    <mergeCell ref="V6:W6"/>
    <mergeCell ref="I8:J8"/>
    <mergeCell ref="R8:U8"/>
    <mergeCell ref="V8:W8"/>
    <mergeCell ref="B1:H1"/>
    <mergeCell ref="I1:Y1"/>
    <mergeCell ref="E3:F3"/>
    <mergeCell ref="R3:R4"/>
    <mergeCell ref="S3:W4"/>
    <mergeCell ref="D4:E4"/>
  </mergeCells>
  <dataValidations count="2">
    <dataValidation type="list" allowBlank="1" sqref="B34 B30 B26 B22 B18 B14 B10 B6 B62 B58 B54 B50 B46 B42 B38">
      <formula1>#REF!</formula1>
    </dataValidation>
    <dataValidation type="list" allowBlank="1" sqref="B2">
      <formula1>#REF!</formula1>
    </dataValidation>
  </dataValidations>
  <printOptions horizontalCentered="1" verticalCentered="1"/>
  <pageMargins left="0.25" right="0.25" top="0.75" bottom="0.75" header="0.3" footer="0.3"/>
  <pageSetup paperSize="180" scale="37" pageOrder="overThenDown" orientation="landscape" horizontalDpi="4294967293" vertic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MJ65"/>
  <sheetViews>
    <sheetView topLeftCell="A28" zoomScale="40" zoomScaleNormal="40" workbookViewId="0">
      <selection activeCell="K61" sqref="K61"/>
    </sheetView>
  </sheetViews>
  <sheetFormatPr defaultRowHeight="26.25"/>
  <cols>
    <col min="1" max="1" width="2.625" style="124" customWidth="1"/>
    <col min="2" max="2" width="9.25" style="125" customWidth="1"/>
    <col min="3" max="3" width="55.625" style="126" customWidth="1"/>
    <col min="4" max="4" width="6.625" style="125" customWidth="1"/>
    <col min="5" max="5" width="13.875" style="123" customWidth="1"/>
    <col min="6" max="6" width="10.75" style="123" customWidth="1"/>
    <col min="7" max="7" width="9.25" style="127" customWidth="1"/>
    <col min="8" max="8" width="56.375" style="123" customWidth="1"/>
    <col min="9" max="9" width="6.625" style="125" customWidth="1"/>
    <col min="10" max="10" width="13.875" style="123" customWidth="1"/>
    <col min="11" max="11" width="10.75" style="123" customWidth="1"/>
    <col min="12" max="12" width="9.25" style="127" customWidth="1"/>
    <col min="13" max="13" width="55.25" style="125" customWidth="1"/>
    <col min="14" max="14" width="6.625" style="125" customWidth="1"/>
    <col min="15" max="15" width="14" style="123" customWidth="1"/>
    <col min="16" max="16" width="10.75" style="123" customWidth="1"/>
    <col min="17" max="17" width="9.25" style="127" customWidth="1"/>
    <col min="18" max="18" width="56" style="125" customWidth="1"/>
    <col min="19" max="19" width="10.25" style="125" customWidth="1"/>
    <col min="20" max="20" width="10.75" style="123" customWidth="1"/>
    <col min="21" max="21" width="7.25" style="123" customWidth="1"/>
    <col min="22" max="22" width="3.75" style="123" customWidth="1"/>
    <col min="23" max="23" width="22.125" style="123" customWidth="1"/>
    <col min="24" max="24" width="15" style="127" customWidth="1"/>
    <col min="25" max="25" width="56.625" style="125" customWidth="1"/>
    <col min="26" max="26" width="23.625" style="123" customWidth="1"/>
    <col min="27" max="1024" width="10.75" style="123" customWidth="1"/>
    <col min="1025" max="1025" width="9" style="128" customWidth="1"/>
    <col min="1026" max="16384" width="9" style="128"/>
  </cols>
  <sheetData>
    <row r="1" spans="1:25" s="77" customFormat="1" ht="45" customHeight="1">
      <c r="A1" s="76"/>
      <c r="B1" s="240" t="s">
        <v>257</v>
      </c>
      <c r="C1" s="240"/>
      <c r="D1" s="240"/>
      <c r="E1" s="240"/>
      <c r="F1" s="240"/>
      <c r="G1" s="240"/>
      <c r="H1" s="240"/>
      <c r="I1" s="243" t="str">
        <f ca="1">MID(CELL("nazwa_pliku",A1),FIND("]",CELL("nazwa_pliku",A1),1)+1,100)</f>
        <v>ROCZNIK 2005-2006 -37KG CH</v>
      </c>
      <c r="J1" s="243"/>
      <c r="K1" s="243"/>
      <c r="L1" s="243"/>
      <c r="M1" s="243"/>
      <c r="N1" s="243"/>
      <c r="O1" s="243"/>
      <c r="P1" s="243"/>
      <c r="Q1" s="243"/>
      <c r="R1" s="243"/>
      <c r="S1" s="243"/>
      <c r="T1" s="243"/>
      <c r="U1" s="243"/>
      <c r="V1" s="243"/>
      <c r="W1" s="243"/>
      <c r="X1" s="243"/>
      <c r="Y1" s="243"/>
    </row>
    <row r="2" spans="1:25" s="81" customFormat="1" ht="27.95" customHeight="1">
      <c r="A2" s="78"/>
      <c r="B2" s="79">
        <v>3</v>
      </c>
      <c r="C2" s="130" t="str">
        <f>VLOOKUP(B2,LISTA!A1:G249,2,0)</f>
        <v>CHMIELECKI ŁUKASZ</v>
      </c>
      <c r="D2" s="80">
        <v>1</v>
      </c>
      <c r="G2" s="82"/>
      <c r="I2" s="83"/>
      <c r="L2" s="82"/>
      <c r="M2" s="83"/>
      <c r="N2" s="83"/>
      <c r="Q2" s="82"/>
      <c r="R2" s="83"/>
      <c r="S2" s="83"/>
      <c r="X2" s="82"/>
      <c r="Y2" s="83"/>
    </row>
    <row r="3" spans="1:25" s="81" customFormat="1" ht="27.95" customHeight="1">
      <c r="A3" s="84"/>
      <c r="B3" s="82"/>
      <c r="C3" s="131" t="str">
        <f>VLOOKUP(B2,LISTA!$A$1:$G$249,3,0)</f>
        <v>CHEŁMIŃSKI KLUB KYOKUSHIN KARATE</v>
      </c>
      <c r="D3" s="83"/>
      <c r="E3" s="241"/>
      <c r="F3" s="241"/>
      <c r="G3" s="82"/>
      <c r="I3" s="83"/>
      <c r="L3" s="82"/>
      <c r="M3" s="83"/>
      <c r="N3" s="83"/>
      <c r="Q3" s="82"/>
      <c r="R3" s="244" t="s">
        <v>260</v>
      </c>
      <c r="S3" s="246" t="s">
        <v>279</v>
      </c>
      <c r="T3" s="246"/>
      <c r="U3" s="246"/>
      <c r="V3" s="246"/>
      <c r="W3" s="247"/>
      <c r="X3" s="82"/>
      <c r="Y3" s="83"/>
    </row>
    <row r="4" spans="1:25" s="81" customFormat="1" ht="27.95" customHeight="1">
      <c r="A4" s="85"/>
      <c r="B4" s="82"/>
      <c r="C4" s="86"/>
      <c r="D4" s="242" t="s">
        <v>0</v>
      </c>
      <c r="E4" s="242"/>
      <c r="F4" s="87"/>
      <c r="G4" s="132">
        <f>IF(AND(D2=1,D6=0),IF(D2=1,B2,B6),IF(D2=0,B6,$A$4))</f>
        <v>3</v>
      </c>
      <c r="H4" s="130" t="str">
        <f>IF(AND(D2=1,D6=0),IF(D2=1,C2,C6),IF(D2=0,C6,$A$4))</f>
        <v>CHMIELECKI ŁUKASZ</v>
      </c>
      <c r="I4" s="80" t="s">
        <v>22</v>
      </c>
      <c r="L4" s="82"/>
      <c r="M4" s="83"/>
      <c r="N4" s="83"/>
      <c r="Q4" s="82"/>
      <c r="R4" s="245"/>
      <c r="S4" s="248"/>
      <c r="T4" s="248"/>
      <c r="U4" s="248"/>
      <c r="V4" s="248"/>
      <c r="W4" s="249"/>
      <c r="X4" s="82"/>
      <c r="Y4" s="83"/>
    </row>
    <row r="5" spans="1:25" s="81" customFormat="1" ht="27.95" customHeight="1">
      <c r="A5" s="85"/>
      <c r="B5" s="82"/>
      <c r="C5" s="86"/>
      <c r="D5" s="83"/>
      <c r="E5" s="256"/>
      <c r="F5" s="256"/>
      <c r="G5" s="82"/>
      <c r="H5" s="130" t="str">
        <f>IF(AND(D2=1,D6=0),IF(D2=1,C3,C7),IF(D2=0,C7,$A$4))</f>
        <v>CHEŁMIŃSKI KLUB KYOKUSHIN KARATE</v>
      </c>
      <c r="I5" s="83"/>
      <c r="J5" s="241"/>
      <c r="K5" s="241"/>
      <c r="L5" s="82"/>
      <c r="M5" s="83"/>
      <c r="N5" s="83"/>
      <c r="Q5" s="82"/>
      <c r="R5" s="93"/>
      <c r="S5" s="94"/>
      <c r="T5" s="94"/>
      <c r="U5" s="95"/>
      <c r="V5" s="96"/>
      <c r="W5" s="97"/>
      <c r="X5" s="82"/>
      <c r="Y5" s="83"/>
    </row>
    <row r="6" spans="1:25" s="81" customFormat="1" ht="27.95" customHeight="1">
      <c r="A6" s="78"/>
      <c r="B6" s="79">
        <v>0</v>
      </c>
      <c r="C6" s="130" t="str">
        <f>VLOOKUP(B6,LISTA!$A$1:$G$249,2,0)</f>
        <v>-</v>
      </c>
      <c r="D6" s="80">
        <v>0</v>
      </c>
      <c r="G6" s="82"/>
      <c r="I6" s="83"/>
      <c r="J6" s="241"/>
      <c r="K6" s="241"/>
      <c r="L6" s="82"/>
      <c r="M6" s="83"/>
      <c r="N6" s="83"/>
      <c r="Q6" s="82"/>
      <c r="R6" s="257" t="s">
        <v>27</v>
      </c>
      <c r="S6" s="258"/>
      <c r="T6" s="258"/>
      <c r="U6" s="258"/>
      <c r="V6" s="259" t="s">
        <v>255</v>
      </c>
      <c r="W6" s="260"/>
      <c r="X6" s="82"/>
      <c r="Y6" s="83"/>
    </row>
    <row r="7" spans="1:25" s="81" customFormat="1" ht="27.95" customHeight="1">
      <c r="A7" s="84"/>
      <c r="B7" s="82"/>
      <c r="C7" s="131" t="str">
        <f>VLOOKUP(B6,LISTA!$A$1:$G$249,3,0)</f>
        <v>-</v>
      </c>
      <c r="D7" s="83"/>
      <c r="G7" s="82"/>
      <c r="H7" s="84"/>
      <c r="I7" s="83"/>
      <c r="J7" s="241"/>
      <c r="K7" s="241"/>
      <c r="L7" s="82"/>
      <c r="M7" s="83"/>
      <c r="N7" s="83"/>
      <c r="Q7" s="82"/>
      <c r="R7" s="93"/>
      <c r="S7" s="94"/>
      <c r="T7" s="94"/>
      <c r="U7" s="95"/>
      <c r="V7" s="96"/>
      <c r="W7" s="97"/>
      <c r="X7" s="82"/>
      <c r="Y7" s="83"/>
    </row>
    <row r="8" spans="1:25" s="81" customFormat="1" ht="27.95" customHeight="1">
      <c r="A8" s="85"/>
      <c r="B8" s="82"/>
      <c r="C8" s="86"/>
      <c r="D8" s="83"/>
      <c r="G8" s="82"/>
      <c r="H8" s="85"/>
      <c r="I8" s="242" t="s">
        <v>0</v>
      </c>
      <c r="J8" s="242"/>
      <c r="K8" s="87">
        <v>6</v>
      </c>
      <c r="L8" s="132">
        <f>IF(AND(I4=1,I12=0),IF(I4=1,G4,G12),IF(I4=0,G12,$A$4))</f>
        <v>0</v>
      </c>
      <c r="M8" s="130">
        <f>IF(AND(I4=1,I12=0),IF(I4=1,H4,H12),IF(I4=0,H12,$A$4))</f>
        <v>0</v>
      </c>
      <c r="N8" s="80"/>
      <c r="Q8" s="82"/>
      <c r="R8" s="257" t="s">
        <v>24</v>
      </c>
      <c r="S8" s="258"/>
      <c r="T8" s="258"/>
      <c r="U8" s="258"/>
      <c r="V8" s="259" t="s">
        <v>253</v>
      </c>
      <c r="W8" s="260"/>
      <c r="X8" s="82"/>
      <c r="Y8" s="83"/>
    </row>
    <row r="9" spans="1:25" s="81" customFormat="1" ht="27.95" customHeight="1">
      <c r="A9" s="85"/>
      <c r="B9" s="82"/>
      <c r="C9" s="86"/>
      <c r="D9" s="83"/>
      <c r="G9" s="82"/>
      <c r="H9" s="85"/>
      <c r="I9" s="83"/>
      <c r="J9" s="256"/>
      <c r="K9" s="256"/>
      <c r="L9" s="82"/>
      <c r="M9" s="130">
        <f>IF(AND(I4=1,I12=0),IF(I4=1,H5,H13),IF(I4=0,H13,$A$4))</f>
        <v>0</v>
      </c>
      <c r="N9" s="83"/>
      <c r="O9" s="241"/>
      <c r="P9" s="241"/>
      <c r="Q9" s="82"/>
      <c r="R9" s="93"/>
      <c r="S9" s="94"/>
      <c r="T9" s="94"/>
      <c r="U9" s="95"/>
      <c r="V9" s="96"/>
      <c r="W9" s="97"/>
      <c r="X9" s="82"/>
      <c r="Y9" s="83"/>
    </row>
    <row r="10" spans="1:25" s="81" customFormat="1" ht="27.95" customHeight="1">
      <c r="A10" s="78"/>
      <c r="B10" s="79">
        <v>0</v>
      </c>
      <c r="C10" s="130" t="str">
        <f>VLOOKUP(B10,LISTA!$A$1:$G$249,2,0)</f>
        <v>-</v>
      </c>
      <c r="D10" s="80">
        <v>0</v>
      </c>
      <c r="G10" s="82"/>
      <c r="I10" s="83"/>
      <c r="J10" s="256"/>
      <c r="K10" s="256"/>
      <c r="L10" s="82"/>
      <c r="M10" s="83"/>
      <c r="N10" s="83"/>
      <c r="O10" s="241"/>
      <c r="P10" s="241"/>
      <c r="Q10" s="82"/>
      <c r="R10" s="250" t="s">
        <v>256</v>
      </c>
      <c r="S10" s="251"/>
      <c r="T10" s="251"/>
      <c r="U10" s="251"/>
      <c r="V10" s="251"/>
      <c r="W10" s="252"/>
      <c r="X10" s="82"/>
      <c r="Y10" s="83"/>
    </row>
    <row r="11" spans="1:25" s="81" customFormat="1" ht="27.95" customHeight="1">
      <c r="A11" s="84"/>
      <c r="B11" s="82"/>
      <c r="C11" s="131" t="str">
        <f>VLOOKUP(B10,LISTA!$A$1:$G$249,3,0)</f>
        <v>-</v>
      </c>
      <c r="D11" s="83"/>
      <c r="E11" s="241"/>
      <c r="F11" s="241"/>
      <c r="G11" s="82"/>
      <c r="I11" s="83"/>
      <c r="J11" s="256"/>
      <c r="K11" s="256"/>
      <c r="L11" s="82"/>
      <c r="M11" s="83"/>
      <c r="N11" s="83"/>
      <c r="O11" s="241"/>
      <c r="P11" s="241"/>
      <c r="Q11" s="82"/>
      <c r="R11" s="253"/>
      <c r="S11" s="254"/>
      <c r="T11" s="254"/>
      <c r="U11" s="254"/>
      <c r="V11" s="254"/>
      <c r="W11" s="255"/>
      <c r="X11" s="82"/>
      <c r="Y11" s="83"/>
    </row>
    <row r="12" spans="1:25" s="81" customFormat="1" ht="27.95" customHeight="1">
      <c r="A12" s="261"/>
      <c r="B12" s="82"/>
      <c r="C12" s="86"/>
      <c r="D12" s="242" t="s">
        <v>0</v>
      </c>
      <c r="E12" s="242"/>
      <c r="F12" s="87"/>
      <c r="G12" s="132">
        <f>IF(AND(D2=1,D6=0),IF(D2=1,B10,B14),IF(D2=0,B14,$A$4))</f>
        <v>0</v>
      </c>
      <c r="H12" s="130" t="str">
        <f>IF(AND(D10=1,D14=0),IF(D10=1,C10,C14),IF(D10=0,C14,$A$4))</f>
        <v>ROBOK ERYK</v>
      </c>
      <c r="I12" s="80" t="s">
        <v>22</v>
      </c>
      <c r="L12" s="82"/>
      <c r="M12" s="83"/>
      <c r="N12" s="83"/>
      <c r="O12" s="241"/>
      <c r="P12" s="241"/>
      <c r="Q12" s="82"/>
      <c r="R12" s="83"/>
      <c r="S12" s="83"/>
      <c r="X12" s="82"/>
      <c r="Y12" s="83"/>
    </row>
    <row r="13" spans="1:25" s="81" customFormat="1" ht="27.95" customHeight="1">
      <c r="A13" s="261"/>
      <c r="B13" s="82"/>
      <c r="C13" s="86"/>
      <c r="D13" s="83"/>
      <c r="E13" s="256"/>
      <c r="F13" s="256"/>
      <c r="G13" s="82"/>
      <c r="H13" s="130" t="str">
        <f>IF(AND(D10=1,D14=0),IF(D10=1,C11,C15),IF(D10=0,C15,$A$4))</f>
        <v>ŚLĄSKI KLUB KARATE I KICK-BOXINGU LUBSZA</v>
      </c>
      <c r="I13" s="83"/>
      <c r="L13" s="82"/>
      <c r="M13" s="83"/>
      <c r="N13" s="83"/>
      <c r="O13" s="241"/>
      <c r="P13" s="241"/>
      <c r="Q13" s="82"/>
      <c r="R13" s="83"/>
      <c r="S13" s="83"/>
      <c r="X13" s="82"/>
      <c r="Y13" s="83"/>
    </row>
    <row r="14" spans="1:25" s="81" customFormat="1" ht="27.95" customHeight="1">
      <c r="A14" s="78"/>
      <c r="B14" s="79">
        <v>107</v>
      </c>
      <c r="C14" s="130" t="str">
        <f>VLOOKUP(B14,LISTA!$A$1:$G$249,2,0)</f>
        <v>ROBOK ERYK</v>
      </c>
      <c r="D14" s="80">
        <v>1</v>
      </c>
      <c r="G14" s="82"/>
      <c r="I14" s="83"/>
      <c r="L14" s="82"/>
      <c r="M14" s="83"/>
      <c r="N14" s="83"/>
      <c r="O14" s="241"/>
      <c r="P14" s="241"/>
      <c r="Q14" s="82"/>
      <c r="R14" s="83"/>
      <c r="S14" s="83"/>
      <c r="X14" s="82"/>
      <c r="Y14" s="83"/>
    </row>
    <row r="15" spans="1:25" s="81" customFormat="1" ht="27.95" customHeight="1">
      <c r="A15" s="84"/>
      <c r="B15" s="82"/>
      <c r="C15" s="131" t="str">
        <f>VLOOKUP(B14,LISTA!$A$1:$G$249,3,0)</f>
        <v>ŚLĄSKI KLUB KARATE I KICK-BOXINGU LUBSZA</v>
      </c>
      <c r="D15" s="83"/>
      <c r="G15" s="82"/>
      <c r="I15" s="83"/>
      <c r="L15" s="82"/>
      <c r="M15" s="84"/>
      <c r="N15" s="83"/>
      <c r="O15" s="241"/>
      <c r="P15" s="241"/>
      <c r="Q15" s="82"/>
      <c r="R15" s="83"/>
      <c r="S15" s="83"/>
      <c r="X15" s="82"/>
      <c r="Y15" s="83"/>
    </row>
    <row r="16" spans="1:25" s="81" customFormat="1" ht="27.95" customHeight="1">
      <c r="A16" s="85"/>
      <c r="B16" s="82"/>
      <c r="C16" s="86"/>
      <c r="D16" s="83"/>
      <c r="G16" s="82"/>
      <c r="I16" s="83"/>
      <c r="L16" s="82"/>
      <c r="M16" s="85"/>
      <c r="N16" s="242" t="s">
        <v>0</v>
      </c>
      <c r="O16" s="242"/>
      <c r="P16" s="87">
        <v>36</v>
      </c>
      <c r="Q16" s="132">
        <f>IF(AND(N8=1,N24=0),IF(N8=1,L8,L24),IF(N8=0,L24,$A$4))</f>
        <v>0</v>
      </c>
      <c r="R16" s="130">
        <f>IF(AND(N8=1,N24=0),IF(N8=1,M8,M24),IF(N8=0,M24,$A$4))</f>
        <v>0</v>
      </c>
      <c r="S16" s="80"/>
      <c r="X16" s="82"/>
      <c r="Y16" s="83"/>
    </row>
    <row r="17" spans="1:28" s="81" customFormat="1" ht="27.95" customHeight="1">
      <c r="A17" s="85"/>
      <c r="B17" s="82"/>
      <c r="C17" s="86"/>
      <c r="D17" s="83"/>
      <c r="G17" s="82"/>
      <c r="I17" s="83"/>
      <c r="L17" s="82"/>
      <c r="M17" s="85"/>
      <c r="N17" s="83"/>
      <c r="O17" s="256"/>
      <c r="P17" s="256"/>
      <c r="Q17" s="82"/>
      <c r="R17" s="130">
        <f>IF(AND(N8=1,N24=0),IF(N8=1,M9,M25),IF(N8=0,M25,$A$4))</f>
        <v>0</v>
      </c>
      <c r="S17" s="83"/>
      <c r="T17" s="241"/>
      <c r="U17" s="241"/>
      <c r="V17" s="241"/>
      <c r="W17" s="241"/>
      <c r="X17" s="82"/>
      <c r="Y17" s="83"/>
    </row>
    <row r="18" spans="1:28" s="81" customFormat="1" ht="27.95" customHeight="1">
      <c r="A18" s="78"/>
      <c r="B18" s="79">
        <v>157</v>
      </c>
      <c r="C18" s="130" t="str">
        <f>VLOOKUP(B18,LISTA!$A$1:$G$249,2,0)</f>
        <v>JANIAK MAURYCY</v>
      </c>
      <c r="D18" s="80">
        <v>1</v>
      </c>
      <c r="G18" s="82"/>
      <c r="I18" s="83"/>
      <c r="L18" s="82"/>
      <c r="M18" s="83"/>
      <c r="N18" s="83"/>
      <c r="O18" s="256"/>
      <c r="P18" s="256"/>
      <c r="Q18" s="82"/>
      <c r="R18" s="83"/>
      <c r="S18" s="83"/>
      <c r="T18" s="241"/>
      <c r="U18" s="241"/>
      <c r="V18" s="241"/>
      <c r="W18" s="241"/>
      <c r="X18" s="82"/>
      <c r="Y18" s="83"/>
    </row>
    <row r="19" spans="1:28" s="81" customFormat="1" ht="27.95" customHeight="1">
      <c r="A19" s="84"/>
      <c r="B19" s="82"/>
      <c r="C19" s="131" t="str">
        <f>VLOOKUP(B18,LISTA!$A$1:$G$249,3,0)</f>
        <v>POZNAŃSKI KLUB KYOKUSHIN KARATE</v>
      </c>
      <c r="D19" s="83"/>
      <c r="E19" s="241"/>
      <c r="F19" s="241"/>
      <c r="G19" s="82"/>
      <c r="I19" s="83"/>
      <c r="L19" s="82"/>
      <c r="M19" s="83"/>
      <c r="N19" s="83"/>
      <c r="O19" s="256"/>
      <c r="P19" s="256"/>
      <c r="Q19" s="82"/>
      <c r="R19" s="83"/>
      <c r="S19" s="83"/>
      <c r="T19" s="241"/>
      <c r="U19" s="241"/>
      <c r="V19" s="241"/>
      <c r="W19" s="241"/>
      <c r="X19" s="82"/>
      <c r="Y19" s="83"/>
    </row>
    <row r="20" spans="1:28" s="81" customFormat="1" ht="27.95" customHeight="1">
      <c r="A20" s="261"/>
      <c r="B20" s="82"/>
      <c r="C20" s="136"/>
      <c r="D20" s="242" t="s">
        <v>0</v>
      </c>
      <c r="E20" s="242"/>
      <c r="F20" s="87"/>
      <c r="G20" s="132">
        <f>IF(AND(D2=1,D6=0),IF(D2=1,B18,B22),IF(D2=0,B22,$A$4))</f>
        <v>157</v>
      </c>
      <c r="H20" s="130" t="str">
        <f>IF(AND(D18=1,D22=0),IF(D18=1,C18,C22),IF(D18=0,C22,$A$4))</f>
        <v>JANIAK MAURYCY</v>
      </c>
      <c r="I20" s="80" t="s">
        <v>22</v>
      </c>
      <c r="L20" s="82"/>
      <c r="M20" s="83"/>
      <c r="N20" s="83"/>
      <c r="O20" s="256"/>
      <c r="P20" s="256"/>
      <c r="Q20" s="82"/>
      <c r="R20" s="83"/>
      <c r="S20" s="83"/>
      <c r="T20" s="241"/>
      <c r="U20" s="241"/>
      <c r="V20" s="241"/>
      <c r="W20" s="241"/>
      <c r="X20" s="82"/>
      <c r="Y20" s="83"/>
    </row>
    <row r="21" spans="1:28" s="81" customFormat="1" ht="27.95" customHeight="1">
      <c r="A21" s="261"/>
      <c r="B21" s="82"/>
      <c r="C21" s="86"/>
      <c r="D21" s="83"/>
      <c r="E21" s="256"/>
      <c r="F21" s="256"/>
      <c r="G21" s="82"/>
      <c r="H21" s="130" t="str">
        <f>IF(AND(D18=1,D22=0),IF(D18=1,C19,C23),IF(D18=0,C23,$A$4))</f>
        <v>POZNAŃSKI KLUB KYOKUSHIN KARATE</v>
      </c>
      <c r="I21" s="83"/>
      <c r="J21" s="241"/>
      <c r="K21" s="241"/>
      <c r="L21" s="82"/>
      <c r="M21" s="83"/>
      <c r="N21" s="83"/>
      <c r="O21" s="256"/>
      <c r="P21" s="256"/>
      <c r="Q21" s="82"/>
      <c r="R21" s="83"/>
      <c r="S21" s="83"/>
      <c r="T21" s="241"/>
      <c r="U21" s="241"/>
      <c r="V21" s="241"/>
      <c r="W21" s="241"/>
      <c r="X21" s="82"/>
      <c r="Y21" s="83"/>
    </row>
    <row r="22" spans="1:28" s="81" customFormat="1" ht="27.95" customHeight="1">
      <c r="A22" s="78"/>
      <c r="B22" s="79">
        <v>0</v>
      </c>
      <c r="C22" s="130" t="str">
        <f>VLOOKUP(B22,LISTA!$A$1:$G$249,2,0)</f>
        <v>-</v>
      </c>
      <c r="D22" s="80">
        <v>0</v>
      </c>
      <c r="G22" s="82"/>
      <c r="I22" s="83"/>
      <c r="J22" s="241"/>
      <c r="K22" s="241"/>
      <c r="L22" s="82"/>
      <c r="M22" s="83"/>
      <c r="N22" s="83"/>
      <c r="O22" s="256"/>
      <c r="P22" s="256"/>
      <c r="Q22" s="82"/>
      <c r="R22" s="83"/>
      <c r="S22" s="83"/>
      <c r="T22" s="241"/>
      <c r="U22" s="241"/>
      <c r="V22" s="241"/>
      <c r="W22" s="241"/>
      <c r="X22" s="82"/>
      <c r="Y22" s="83"/>
    </row>
    <row r="23" spans="1:28" s="81" customFormat="1" ht="27.95" customHeight="1">
      <c r="A23" s="84"/>
      <c r="B23" s="82"/>
      <c r="C23" s="131" t="str">
        <f>VLOOKUP(B22,LISTA!$A$1:$G$249,3,0)</f>
        <v>-</v>
      </c>
      <c r="D23" s="83"/>
      <c r="G23" s="82"/>
      <c r="H23" s="84"/>
      <c r="I23" s="83"/>
      <c r="J23" s="241"/>
      <c r="K23" s="241"/>
      <c r="L23" s="82"/>
      <c r="M23" s="83"/>
      <c r="N23" s="83"/>
      <c r="O23" s="256"/>
      <c r="P23" s="256"/>
      <c r="Q23" s="82"/>
      <c r="R23" s="83"/>
      <c r="S23" s="83"/>
      <c r="T23" s="241"/>
      <c r="U23" s="241"/>
      <c r="V23" s="241"/>
      <c r="W23" s="241"/>
      <c r="X23" s="82"/>
      <c r="Y23" s="83"/>
    </row>
    <row r="24" spans="1:28" s="81" customFormat="1" ht="27.95" customHeight="1">
      <c r="A24" s="85"/>
      <c r="B24" s="82"/>
      <c r="C24" s="86"/>
      <c r="D24" s="83"/>
      <c r="G24" s="82"/>
      <c r="H24" s="85"/>
      <c r="I24" s="242" t="s">
        <v>0</v>
      </c>
      <c r="J24" s="242"/>
      <c r="K24" s="87">
        <v>7</v>
      </c>
      <c r="L24" s="132">
        <f>IF(AND(I20=1,I28=0),IF(I20=1,G20,G28),IF(I20=0,G28,$A$4))</f>
        <v>0</v>
      </c>
      <c r="M24" s="130">
        <f>IF(AND(I20=1,I28=0),IF(I20=1,H20,H28),IF(I20=0,H28,$A$4))</f>
        <v>0</v>
      </c>
      <c r="N24" s="80"/>
      <c r="Q24" s="82"/>
      <c r="R24" s="83"/>
      <c r="S24" s="83"/>
      <c r="T24" s="241"/>
      <c r="U24" s="241"/>
      <c r="V24" s="241"/>
      <c r="W24" s="241"/>
      <c r="X24" s="82"/>
      <c r="Y24" s="83"/>
    </row>
    <row r="25" spans="1:28" s="81" customFormat="1" ht="27.95" customHeight="1">
      <c r="A25" s="85"/>
      <c r="B25" s="82"/>
      <c r="C25" s="86"/>
      <c r="D25" s="83"/>
      <c r="G25" s="82"/>
      <c r="H25" s="85"/>
      <c r="I25" s="83"/>
      <c r="J25" s="256"/>
      <c r="K25" s="256"/>
      <c r="L25" s="82"/>
      <c r="M25" s="130">
        <f>IF(AND(I20=1,I28=0),IF(I20=1,H21,H29),IF(I20=0,H29,$A$4))</f>
        <v>0</v>
      </c>
      <c r="N25" s="83"/>
      <c r="O25" s="241"/>
      <c r="P25" s="241"/>
      <c r="Q25" s="82"/>
      <c r="R25" s="83"/>
      <c r="S25" s="83"/>
      <c r="T25" s="241"/>
      <c r="U25" s="241"/>
      <c r="V25" s="241"/>
      <c r="W25" s="241"/>
      <c r="X25" s="82"/>
      <c r="Y25" s="83"/>
    </row>
    <row r="26" spans="1:28" s="81" customFormat="1" ht="27.95" customHeight="1">
      <c r="A26" s="78"/>
      <c r="B26" s="79"/>
      <c r="C26" s="130" t="str">
        <f>VLOOKUP(B26,LISTA!$A$1:$G$249,2,0)</f>
        <v>-</v>
      </c>
      <c r="D26" s="80">
        <v>0</v>
      </c>
      <c r="G26" s="82"/>
      <c r="I26" s="83"/>
      <c r="J26" s="256"/>
      <c r="K26" s="256"/>
      <c r="L26" s="82"/>
      <c r="M26" s="83"/>
      <c r="N26" s="83"/>
      <c r="O26" s="241"/>
      <c r="P26" s="241"/>
      <c r="Q26" s="82"/>
      <c r="R26" s="83"/>
      <c r="S26" s="83"/>
      <c r="T26" s="241"/>
      <c r="U26" s="241"/>
      <c r="V26" s="241"/>
      <c r="W26" s="241"/>
      <c r="X26" s="82"/>
      <c r="Y26" s="83"/>
    </row>
    <row r="27" spans="1:28" s="81" customFormat="1" ht="27.95" customHeight="1">
      <c r="A27" s="84"/>
      <c r="B27" s="82"/>
      <c r="C27" s="130" t="str">
        <f>VLOOKUP(B26,LISTA!$A$1:$G$249,3,0)</f>
        <v>-</v>
      </c>
      <c r="D27" s="83"/>
      <c r="E27" s="241"/>
      <c r="F27" s="241"/>
      <c r="G27" s="82"/>
      <c r="I27" s="83"/>
      <c r="J27" s="256"/>
      <c r="K27" s="256"/>
      <c r="L27" s="82"/>
      <c r="M27" s="83"/>
      <c r="N27" s="83"/>
      <c r="O27" s="241"/>
      <c r="P27" s="241"/>
      <c r="Q27" s="82"/>
      <c r="R27" s="83"/>
      <c r="S27" s="83"/>
      <c r="T27" s="241"/>
      <c r="U27" s="241"/>
      <c r="V27" s="241"/>
      <c r="W27" s="241"/>
      <c r="X27" s="82"/>
      <c r="Y27" s="83"/>
    </row>
    <row r="28" spans="1:28" s="81" customFormat="1" ht="27.95" customHeight="1">
      <c r="A28" s="261"/>
      <c r="B28" s="82"/>
      <c r="C28" s="86"/>
      <c r="D28" s="242" t="s">
        <v>0</v>
      </c>
      <c r="E28" s="242"/>
      <c r="F28" s="87"/>
      <c r="G28" s="132">
        <f>IF(AND(D2=1,D6=0),IF(D2=1,B26,B30),IF(D2=0,B30,$A$4))</f>
        <v>0</v>
      </c>
      <c r="H28" s="130" t="str">
        <f>IF(AND(D26=1,D30=0),IF(D26=1,C26,C30),IF(D26=0,C30,$A$4))</f>
        <v>GRZESZCZAK IGOR</v>
      </c>
      <c r="I28" s="80" t="s">
        <v>22</v>
      </c>
      <c r="L28" s="82"/>
      <c r="M28" s="83"/>
      <c r="N28" s="83"/>
      <c r="O28" s="241"/>
      <c r="P28" s="241"/>
      <c r="Q28" s="262" t="s">
        <v>1</v>
      </c>
      <c r="R28" s="262"/>
      <c r="S28" s="262"/>
      <c r="T28" s="241"/>
      <c r="U28" s="241"/>
      <c r="V28" s="241"/>
      <c r="W28" s="241"/>
      <c r="X28" s="82"/>
      <c r="Y28" s="83"/>
    </row>
    <row r="29" spans="1:28" s="81" customFormat="1" ht="27.95" customHeight="1">
      <c r="A29" s="261"/>
      <c r="B29" s="82"/>
      <c r="C29" s="86"/>
      <c r="D29" s="83"/>
      <c r="E29" s="256"/>
      <c r="F29" s="256"/>
      <c r="G29" s="82"/>
      <c r="H29" s="130" t="str">
        <f>IF(AND(D26=1,D30=0),IF(D26=1,C27,C31),IF(D26=0,C31,$A$4))</f>
        <v>KLUB SPORTOWY "WDA" SEKCJA KYOKUSHIN KARATE</v>
      </c>
      <c r="I29" s="83"/>
      <c r="L29" s="82"/>
      <c r="M29" s="83"/>
      <c r="N29" s="83"/>
      <c r="O29" s="241"/>
      <c r="P29" s="241"/>
      <c r="Q29" s="98"/>
      <c r="R29" s="99" t="s">
        <v>9</v>
      </c>
      <c r="S29" s="100">
        <v>52</v>
      </c>
      <c r="T29" s="241"/>
      <c r="U29" s="241"/>
      <c r="V29" s="241"/>
      <c r="W29" s="241"/>
      <c r="X29" s="82"/>
      <c r="Y29" s="83"/>
    </row>
    <row r="30" spans="1:28" s="81" customFormat="1" ht="27.95" customHeight="1">
      <c r="A30" s="78"/>
      <c r="B30" s="79">
        <v>112</v>
      </c>
      <c r="C30" s="130" t="str">
        <f>VLOOKUP(B30,LISTA!$A$1:$G$249,2,0)</f>
        <v>GRZESZCZAK IGOR</v>
      </c>
      <c r="D30" s="80">
        <v>1</v>
      </c>
      <c r="G30" s="82"/>
      <c r="I30" s="83"/>
      <c r="L30" s="82"/>
      <c r="M30" s="83"/>
      <c r="N30" s="83"/>
      <c r="Q30" s="133">
        <f>IF(AND(N8=0,N24=1),IF(N8=0,L8,L24),IF(N8=1,L24,$A$4))</f>
        <v>0</v>
      </c>
      <c r="R30" s="130">
        <f>IF(AND(N8=0,N24=1),IF(N8=0,M8,M24),IF(N8=1,M24,$A$4))</f>
        <v>0</v>
      </c>
      <c r="S30" s="101"/>
      <c r="T30" s="241"/>
      <c r="U30" s="241"/>
      <c r="V30" s="241"/>
      <c r="W30" s="241"/>
      <c r="X30" s="82"/>
      <c r="Y30" s="83"/>
    </row>
    <row r="31" spans="1:28" s="81" customFormat="1" ht="27.95" customHeight="1">
      <c r="A31" s="84"/>
      <c r="B31" s="82"/>
      <c r="C31" s="130" t="str">
        <f>VLOOKUP(B30,LISTA!$A$1:$G$249,3,0)</f>
        <v>KLUB SPORTOWY "WDA" SEKCJA KYOKUSHIN KARATE</v>
      </c>
      <c r="D31" s="83"/>
      <c r="G31" s="82"/>
      <c r="I31" s="83"/>
      <c r="L31" s="82"/>
      <c r="M31" s="84"/>
      <c r="N31" s="83"/>
      <c r="Q31" s="98"/>
      <c r="R31" s="130">
        <f>IF(AND(N8=0,N24=1),IF(N8=0,M9,M25),IF(N8=1,M25,$A$4))</f>
        <v>0</v>
      </c>
      <c r="S31" s="102"/>
      <c r="T31" s="241"/>
      <c r="U31" s="241"/>
      <c r="V31" s="241"/>
      <c r="W31" s="241"/>
      <c r="X31" s="103"/>
      <c r="Y31" s="104"/>
    </row>
    <row r="32" spans="1:28" s="81" customFormat="1" ht="27.95" customHeight="1">
      <c r="A32" s="85"/>
      <c r="B32" s="82"/>
      <c r="C32" s="86"/>
      <c r="D32" s="83"/>
      <c r="G32" s="82"/>
      <c r="I32" s="83"/>
      <c r="L32" s="82"/>
      <c r="M32" s="85"/>
      <c r="N32" s="83"/>
      <c r="Q32" s="98"/>
      <c r="R32" s="84"/>
      <c r="S32" s="102"/>
      <c r="T32" s="105" t="s">
        <v>9</v>
      </c>
      <c r="U32" s="105"/>
      <c r="V32" s="105"/>
      <c r="W32" s="106">
        <v>60</v>
      </c>
      <c r="X32" s="134">
        <f>IF(AND(S16=1,S48=0),IF(S16=1,Q16,Q48),IF(S16=0,Q48,$A$4))</f>
        <v>0</v>
      </c>
      <c r="Y32" s="135">
        <f>IF(AND(S16=1,S48=0),IF(S16=1,R16,R48),IF(S16=0,R48,$A$4))</f>
        <v>0</v>
      </c>
      <c r="Z32" s="263"/>
      <c r="AA32" s="264"/>
      <c r="AB32" s="264"/>
    </row>
    <row r="33" spans="1:28" s="81" customFormat="1" ht="27.95" customHeight="1">
      <c r="A33" s="85"/>
      <c r="B33" s="82"/>
      <c r="C33" s="86"/>
      <c r="D33" s="83"/>
      <c r="G33" s="82"/>
      <c r="I33" s="83"/>
      <c r="L33" s="82"/>
      <c r="M33" s="85"/>
      <c r="N33" s="83"/>
      <c r="Q33" s="98"/>
      <c r="R33" s="83"/>
      <c r="S33" s="102"/>
      <c r="T33" s="256"/>
      <c r="U33" s="256"/>
      <c r="V33" s="256"/>
      <c r="W33" s="256"/>
      <c r="X33" s="107"/>
      <c r="Y33" s="135">
        <f>IF(AND(S16=1,S48=0),IF(S16=1,R17,R49),IF(S16=0,R49,$A$4))</f>
        <v>0</v>
      </c>
      <c r="Z33" s="263"/>
      <c r="AA33" s="264"/>
      <c r="AB33" s="264"/>
    </row>
    <row r="34" spans="1:28" s="81" customFormat="1" ht="27.95" customHeight="1">
      <c r="A34" s="78"/>
      <c r="B34" s="79">
        <v>5</v>
      </c>
      <c r="C34" s="130" t="str">
        <f>VLOOKUP(B34,LISTA!$A$1:$G$249,2,0)</f>
        <v>JAKUBOWSKI BARTOSZ</v>
      </c>
      <c r="D34" s="80">
        <v>1</v>
      </c>
      <c r="G34" s="82"/>
      <c r="I34" s="83"/>
      <c r="L34" s="82"/>
      <c r="M34" s="83"/>
      <c r="N34" s="83"/>
      <c r="Q34" s="133">
        <f>IF(AND(N40=0,N56=1),IF(N40=0,L40,L56),IF(N40=1,L56,$A$4))</f>
        <v>0</v>
      </c>
      <c r="R34" s="130">
        <f>IF(AND(N40=0,N56=1),IF(N40=0,M40,M56),IF(N40=1,M56,$A$4))</f>
        <v>0</v>
      </c>
      <c r="S34" s="101"/>
      <c r="T34" s="256"/>
      <c r="U34" s="256"/>
      <c r="V34" s="256"/>
      <c r="W34" s="256"/>
      <c r="X34" s="108"/>
      <c r="Y34" s="109"/>
    </row>
    <row r="35" spans="1:28" s="81" customFormat="1" ht="27.95" customHeight="1">
      <c r="A35" s="84"/>
      <c r="B35" s="82"/>
      <c r="C35" s="130" t="str">
        <f>VLOOKUP(B34,LISTA!$A$1:$G$249,3,0)</f>
        <v>CHEŁMIŃSKI KLUB KYOKUSHIN KARATE</v>
      </c>
      <c r="D35" s="83"/>
      <c r="E35" s="241"/>
      <c r="F35" s="241"/>
      <c r="G35" s="82"/>
      <c r="I35" s="83"/>
      <c r="L35" s="82"/>
      <c r="M35" s="83"/>
      <c r="N35" s="83"/>
      <c r="O35" s="256"/>
      <c r="P35" s="256"/>
      <c r="Q35" s="98"/>
      <c r="R35" s="130">
        <f>IF(AND(N40=0,N56=1),IF(N40=0,M41,M57),IF(N40=1,M57,$A$4))</f>
        <v>0</v>
      </c>
      <c r="S35" s="102"/>
      <c r="T35" s="256"/>
      <c r="U35" s="256"/>
      <c r="V35" s="256"/>
      <c r="W35" s="256"/>
      <c r="X35" s="82"/>
      <c r="Y35" s="83"/>
    </row>
    <row r="36" spans="1:28" s="81" customFormat="1" ht="27.95" customHeight="1">
      <c r="A36" s="261"/>
      <c r="B36" s="82"/>
      <c r="C36" s="86"/>
      <c r="D36" s="242" t="s">
        <v>0</v>
      </c>
      <c r="E36" s="242"/>
      <c r="F36" s="87"/>
      <c r="G36" s="132">
        <f>IF(AND(D2=1,D6=0),IF(D2=1,B34,B38),IF(D2=0,B38,$A$4))</f>
        <v>5</v>
      </c>
      <c r="H36" s="130" t="str">
        <f>IF(AND(D34=1,D38=0),IF(D34=1,C34,C38),IF(D34=0,C38,$A$4))</f>
        <v>JAKUBOWSKI BARTOSZ</v>
      </c>
      <c r="I36" s="80" t="s">
        <v>22</v>
      </c>
      <c r="L36" s="82"/>
      <c r="M36" s="83"/>
      <c r="N36" s="83"/>
      <c r="O36" s="256"/>
      <c r="P36" s="256"/>
      <c r="Q36" s="110"/>
      <c r="R36" s="111"/>
      <c r="S36" s="112"/>
      <c r="T36" s="256"/>
      <c r="U36" s="256"/>
      <c r="V36" s="256"/>
      <c r="W36" s="256"/>
      <c r="X36" s="82"/>
      <c r="Y36" s="83"/>
    </row>
    <row r="37" spans="1:28" s="81" customFormat="1" ht="27.95" customHeight="1">
      <c r="A37" s="261"/>
      <c r="B37" s="82"/>
      <c r="C37" s="86"/>
      <c r="D37" s="83"/>
      <c r="E37" s="256"/>
      <c r="F37" s="256"/>
      <c r="G37" s="82"/>
      <c r="H37" s="130" t="str">
        <f>IF(AND(D34=1,D38=0),IF(D34=1,C35,C39),IF(D34=0,C39,$A$4))</f>
        <v>CHEŁMIŃSKI KLUB KYOKUSHIN KARATE</v>
      </c>
      <c r="I37" s="83"/>
      <c r="J37" s="241"/>
      <c r="K37" s="241"/>
      <c r="L37" s="82"/>
      <c r="M37" s="83"/>
      <c r="N37" s="83"/>
      <c r="O37" s="256"/>
      <c r="P37" s="256"/>
      <c r="Q37" s="82"/>
      <c r="R37" s="83"/>
      <c r="S37" s="83"/>
      <c r="T37" s="256"/>
      <c r="U37" s="256"/>
      <c r="V37" s="256"/>
      <c r="W37" s="256"/>
      <c r="X37" s="82"/>
      <c r="Y37" s="83"/>
    </row>
    <row r="38" spans="1:28" s="81" customFormat="1" ht="27.95" customHeight="1">
      <c r="A38" s="78"/>
      <c r="B38" s="79"/>
      <c r="C38" s="130" t="str">
        <f>VLOOKUP(B38,LISTA!$A$1:$G$249,2,0)</f>
        <v>-</v>
      </c>
      <c r="D38" s="80">
        <v>0</v>
      </c>
      <c r="G38" s="82"/>
      <c r="I38" s="83"/>
      <c r="J38" s="241"/>
      <c r="K38" s="241"/>
      <c r="L38" s="82"/>
      <c r="M38" s="83"/>
      <c r="N38" s="83"/>
      <c r="O38" s="256"/>
      <c r="P38" s="256"/>
      <c r="Q38" s="82"/>
      <c r="R38" s="83"/>
      <c r="S38" s="83"/>
      <c r="T38" s="256"/>
      <c r="U38" s="256"/>
      <c r="V38" s="256"/>
      <c r="W38" s="256"/>
      <c r="X38" s="82"/>
      <c r="Y38" s="83"/>
    </row>
    <row r="39" spans="1:28" s="81" customFormat="1" ht="27.95" customHeight="1">
      <c r="A39" s="84"/>
      <c r="B39" s="82"/>
      <c r="C39" s="130" t="str">
        <f>VLOOKUP(B38,LISTA!$A$1:$G$249,3,0)</f>
        <v>-</v>
      </c>
      <c r="D39" s="83"/>
      <c r="G39" s="82"/>
      <c r="H39" s="84"/>
      <c r="I39" s="83"/>
      <c r="J39" s="241"/>
      <c r="K39" s="241"/>
      <c r="L39" s="82"/>
      <c r="M39" s="83"/>
      <c r="N39" s="83"/>
      <c r="O39" s="256"/>
      <c r="P39" s="256"/>
      <c r="Q39" s="82"/>
      <c r="R39" s="83"/>
      <c r="S39" s="83"/>
      <c r="T39" s="256"/>
      <c r="U39" s="256"/>
      <c r="V39" s="256"/>
      <c r="W39" s="256"/>
      <c r="X39" s="82"/>
      <c r="Y39" s="83"/>
    </row>
    <row r="40" spans="1:28" s="81" customFormat="1" ht="27.95" customHeight="1">
      <c r="A40" s="85"/>
      <c r="B40" s="82"/>
      <c r="C40" s="86"/>
      <c r="D40" s="83"/>
      <c r="G40" s="82"/>
      <c r="H40" s="85"/>
      <c r="I40" s="242" t="s">
        <v>0</v>
      </c>
      <c r="J40" s="242"/>
      <c r="K40" s="87">
        <v>8</v>
      </c>
      <c r="L40" s="132">
        <f>IF(AND(I20=1,I28=0),IF(I20=1,G36,G44),IF(I20=0,G44,$A$4))</f>
        <v>0</v>
      </c>
      <c r="M40" s="130">
        <f>IF(AND(I36=1,I44=0),IF(I36=1,H36,H44),IF(I36=0,H44,$A$4))</f>
        <v>0</v>
      </c>
      <c r="N40" s="80"/>
      <c r="Q40" s="82"/>
      <c r="R40" s="83"/>
      <c r="S40" s="83"/>
      <c r="T40" s="256"/>
      <c r="U40" s="256"/>
      <c r="V40" s="256"/>
      <c r="W40" s="256"/>
      <c r="X40" s="82"/>
      <c r="Y40" s="83"/>
    </row>
    <row r="41" spans="1:28" s="81" customFormat="1" ht="27.95" customHeight="1">
      <c r="A41" s="85"/>
      <c r="B41" s="82"/>
      <c r="C41" s="86"/>
      <c r="D41" s="83"/>
      <c r="G41" s="82"/>
      <c r="H41" s="85"/>
      <c r="I41" s="83"/>
      <c r="J41" s="256"/>
      <c r="K41" s="256"/>
      <c r="L41" s="82"/>
      <c r="M41" s="130">
        <f>IF(AND(I36=1,I44=0),IF(I36=1,H37,H45),IF(I36=0,H45,$A$4))</f>
        <v>0</v>
      </c>
      <c r="N41" s="83"/>
      <c r="O41" s="241"/>
      <c r="P41" s="241"/>
      <c r="Q41" s="82"/>
      <c r="R41" s="83"/>
      <c r="S41" s="83"/>
      <c r="T41" s="256"/>
      <c r="U41" s="256"/>
      <c r="V41" s="256"/>
      <c r="W41" s="256"/>
      <c r="X41" s="82"/>
      <c r="Y41" s="83"/>
    </row>
    <row r="42" spans="1:28" s="81" customFormat="1" ht="27.95" customHeight="1">
      <c r="A42" s="78"/>
      <c r="B42" s="79"/>
      <c r="C42" s="130" t="str">
        <f>VLOOKUP(B42,LISTA!$A$1:$G$249,2,0)</f>
        <v>-</v>
      </c>
      <c r="D42" s="80">
        <v>0</v>
      </c>
      <c r="G42" s="82"/>
      <c r="I42" s="83"/>
      <c r="J42" s="256"/>
      <c r="K42" s="256"/>
      <c r="L42" s="82"/>
      <c r="M42" s="83"/>
      <c r="N42" s="83"/>
      <c r="O42" s="241"/>
      <c r="P42" s="241"/>
      <c r="Q42" s="82"/>
      <c r="R42" s="83"/>
      <c r="S42" s="83"/>
      <c r="T42" s="256"/>
      <c r="U42" s="256"/>
      <c r="V42" s="256"/>
      <c r="W42" s="256"/>
      <c r="X42" s="82"/>
      <c r="Y42" s="83"/>
    </row>
    <row r="43" spans="1:28" s="81" customFormat="1" ht="27.95" customHeight="1">
      <c r="A43" s="84"/>
      <c r="B43" s="82"/>
      <c r="C43" s="130" t="str">
        <f>VLOOKUP(B42,LISTA!$A$1:$G$249,3,0)</f>
        <v>-</v>
      </c>
      <c r="D43" s="83"/>
      <c r="E43" s="241"/>
      <c r="F43" s="241"/>
      <c r="G43" s="82"/>
      <c r="I43" s="83"/>
      <c r="J43" s="256"/>
      <c r="K43" s="256"/>
      <c r="L43" s="82"/>
      <c r="M43" s="83"/>
      <c r="N43" s="83"/>
      <c r="O43" s="241"/>
      <c r="P43" s="241"/>
      <c r="Q43" s="82"/>
      <c r="R43" s="83"/>
      <c r="S43" s="83"/>
      <c r="T43" s="256"/>
      <c r="U43" s="256"/>
      <c r="V43" s="256"/>
      <c r="W43" s="256"/>
      <c r="X43" s="82"/>
      <c r="Y43" s="83"/>
    </row>
    <row r="44" spans="1:28" s="81" customFormat="1" ht="27.95" customHeight="1">
      <c r="A44" s="261"/>
      <c r="B44" s="82"/>
      <c r="C44" s="86"/>
      <c r="D44" s="242" t="s">
        <v>0</v>
      </c>
      <c r="E44" s="242"/>
      <c r="F44" s="87"/>
      <c r="G44" s="132">
        <f>IF(AND(D2=1,D6=0),IF(D2=1,B42,B46),IF(D2=0,B46,$A$4))</f>
        <v>0</v>
      </c>
      <c r="H44" s="130" t="str">
        <f>IF(AND(D42=1,D46=0),IF(D42=1,C42,C46),IF(D42=0,C46,$A$4))</f>
        <v>OLEJNIK MIKOŁAJ</v>
      </c>
      <c r="I44" s="80" t="s">
        <v>22</v>
      </c>
      <c r="L44" s="82"/>
      <c r="M44" s="83"/>
      <c r="N44" s="83"/>
      <c r="O44" s="241"/>
      <c r="P44" s="241"/>
      <c r="Q44" s="82"/>
      <c r="R44" s="83"/>
      <c r="S44" s="83"/>
      <c r="T44" s="256"/>
      <c r="U44" s="256"/>
      <c r="V44" s="256"/>
      <c r="W44" s="256"/>
      <c r="X44" s="82"/>
      <c r="Y44" s="83"/>
    </row>
    <row r="45" spans="1:28" s="81" customFormat="1" ht="27.95" customHeight="1">
      <c r="A45" s="261"/>
      <c r="B45" s="82"/>
      <c r="C45" s="86"/>
      <c r="D45" s="83"/>
      <c r="E45" s="256"/>
      <c r="F45" s="256"/>
      <c r="G45" s="82"/>
      <c r="H45" s="130" t="str">
        <f>IF(AND(D42=1,D46=0),IF(D42=1,C43,C47),IF(D42=0,C47,$A$4))</f>
        <v>POZNAŃSKI KLUB KYOKUSHIN KARATE</v>
      </c>
      <c r="I45" s="83"/>
      <c r="L45" s="82"/>
      <c r="M45" s="83"/>
      <c r="N45" s="83"/>
      <c r="O45" s="241"/>
      <c r="P45" s="241"/>
      <c r="Q45" s="82"/>
      <c r="R45" s="83"/>
      <c r="S45" s="83"/>
      <c r="T45" s="256"/>
      <c r="U45" s="256"/>
      <c r="V45" s="256"/>
      <c r="W45" s="256"/>
      <c r="X45" s="82"/>
      <c r="Y45" s="83"/>
    </row>
    <row r="46" spans="1:28" s="81" customFormat="1" ht="27.95" customHeight="1">
      <c r="A46" s="78"/>
      <c r="B46" s="79">
        <v>153</v>
      </c>
      <c r="C46" s="130" t="str">
        <f>VLOOKUP(B46,LISTA!$A$1:$G$249,2,0)</f>
        <v>OLEJNIK MIKOŁAJ</v>
      </c>
      <c r="D46" s="80">
        <v>1</v>
      </c>
      <c r="G46" s="82"/>
      <c r="I46" s="83"/>
      <c r="L46" s="82"/>
      <c r="M46" s="83"/>
      <c r="N46" s="83"/>
      <c r="O46" s="241"/>
      <c r="P46" s="241"/>
      <c r="Q46" s="82"/>
      <c r="R46" s="83"/>
      <c r="S46" s="83"/>
      <c r="T46" s="256"/>
      <c r="U46" s="256"/>
      <c r="V46" s="256"/>
      <c r="W46" s="256"/>
      <c r="X46" s="82"/>
      <c r="Y46" s="83"/>
    </row>
    <row r="47" spans="1:28" s="81" customFormat="1" ht="27.95" customHeight="1">
      <c r="A47" s="84"/>
      <c r="B47" s="82"/>
      <c r="C47" s="130" t="str">
        <f>VLOOKUP(B46,LISTA!$A$1:$G$249,3,0)</f>
        <v>POZNAŃSKI KLUB KYOKUSHIN KARATE</v>
      </c>
      <c r="D47" s="83"/>
      <c r="G47" s="82"/>
      <c r="I47" s="83"/>
      <c r="L47" s="82"/>
      <c r="N47" s="83"/>
      <c r="O47" s="241"/>
      <c r="P47" s="241"/>
      <c r="Q47" s="82"/>
      <c r="R47" s="83"/>
      <c r="S47" s="83"/>
      <c r="T47" s="256"/>
      <c r="U47" s="256"/>
      <c r="V47" s="256"/>
      <c r="W47" s="256"/>
      <c r="X47" s="82"/>
      <c r="Y47" s="83"/>
    </row>
    <row r="48" spans="1:28" s="81" customFormat="1" ht="27.95" customHeight="1">
      <c r="A48" s="85"/>
      <c r="B48" s="82"/>
      <c r="C48" s="86"/>
      <c r="D48" s="83"/>
      <c r="G48" s="82"/>
      <c r="I48" s="83"/>
      <c r="L48" s="82"/>
      <c r="N48" s="242" t="s">
        <v>0</v>
      </c>
      <c r="O48" s="242"/>
      <c r="P48" s="87">
        <v>37</v>
      </c>
      <c r="Q48" s="132">
        <f>IF(AND(N40=1,N56=0),IF(N40=1,L40,L56),IF(N40=0,L56,$A$4))</f>
        <v>0</v>
      </c>
      <c r="R48" s="130">
        <f>IF(AND(N40=1,N56=0),IF(N40=1,M40,M56),IF(N40=0,M56,$A$4))</f>
        <v>0</v>
      </c>
      <c r="S48" s="80"/>
      <c r="X48" s="265"/>
      <c r="Y48" s="265"/>
      <c r="Z48" s="265"/>
    </row>
    <row r="49" spans="1:27" s="81" customFormat="1" ht="27.95" customHeight="1">
      <c r="A49" s="85"/>
      <c r="B49" s="82"/>
      <c r="C49" s="86"/>
      <c r="D49" s="83"/>
      <c r="G49" s="82"/>
      <c r="I49" s="83"/>
      <c r="L49" s="82"/>
      <c r="N49" s="83"/>
      <c r="O49" s="256"/>
      <c r="P49" s="256"/>
      <c r="Q49" s="82"/>
      <c r="R49" s="130">
        <f>IF(AND(N40=1,N56=0),IF(N40=1,M41,M57),IF(N40=0,M57,$A$4))</f>
        <v>0</v>
      </c>
      <c r="S49" s="83"/>
      <c r="W49" s="113"/>
      <c r="X49" s="114"/>
      <c r="Y49" s="115"/>
      <c r="Z49" s="115" t="s">
        <v>10</v>
      </c>
      <c r="AA49" s="83"/>
    </row>
    <row r="50" spans="1:27" s="81" customFormat="1" ht="27.95" customHeight="1">
      <c r="A50" s="78"/>
      <c r="B50" s="79">
        <v>90</v>
      </c>
      <c r="C50" s="130" t="str">
        <f>VLOOKUP(B50,LISTA!$A$1:$G$249,2,0)</f>
        <v>SIERANT KRZYSZTOF</v>
      </c>
      <c r="D50" s="80">
        <v>1</v>
      </c>
      <c r="G50" s="82"/>
      <c r="I50" s="83"/>
      <c r="L50" s="82"/>
      <c r="M50" s="83"/>
      <c r="N50" s="83"/>
      <c r="O50" s="256"/>
      <c r="P50" s="256"/>
      <c r="Q50" s="82"/>
      <c r="R50" s="83"/>
      <c r="S50" s="83"/>
      <c r="W50" s="266" t="s">
        <v>2</v>
      </c>
      <c r="X50" s="113">
        <f>X32</f>
        <v>0</v>
      </c>
      <c r="Y50" s="113">
        <f>Y32</f>
        <v>0</v>
      </c>
      <c r="Z50" s="113">
        <v>4</v>
      </c>
      <c r="AA50" s="83"/>
    </row>
    <row r="51" spans="1:27" s="81" customFormat="1" ht="27.95" customHeight="1">
      <c r="A51" s="84"/>
      <c r="B51" s="82"/>
      <c r="C51" s="130" t="str">
        <f>VLOOKUP(B50,LISTA!$A$1:$G$249,3,0)</f>
        <v>SANDOMIERSKI KLUB KARATE</v>
      </c>
      <c r="D51" s="83"/>
      <c r="E51" s="241"/>
      <c r="F51" s="241"/>
      <c r="G51" s="82"/>
      <c r="I51" s="83"/>
      <c r="L51" s="82"/>
      <c r="M51" s="83"/>
      <c r="N51" s="83"/>
      <c r="O51" s="256"/>
      <c r="P51" s="256"/>
      <c r="Q51" s="82"/>
      <c r="R51" s="83"/>
      <c r="S51" s="83"/>
      <c r="W51" s="266"/>
      <c r="X51" s="113"/>
      <c r="Y51" s="113">
        <f>Y33</f>
        <v>0</v>
      </c>
      <c r="Z51" s="113"/>
      <c r="AA51" s="83"/>
    </row>
    <row r="52" spans="1:27" s="81" customFormat="1" ht="27.95" customHeight="1">
      <c r="A52" s="261"/>
      <c r="B52" s="82"/>
      <c r="C52" s="86"/>
      <c r="D52" s="242" t="s">
        <v>0</v>
      </c>
      <c r="E52" s="242"/>
      <c r="F52" s="87"/>
      <c r="G52" s="132">
        <f>IF(AND(D2=1,D6=0),IF(D2=1,B50,B54),IF(D2=0,B54,$A$4))</f>
        <v>90</v>
      </c>
      <c r="H52" s="130" t="str">
        <f>IF(AND(D50=1,D54=0),IF(D50=1,C50,C54),IF(D50=0,C54,$A$4))</f>
        <v>SIERANT KRZYSZTOF</v>
      </c>
      <c r="I52" s="80" t="s">
        <v>22</v>
      </c>
      <c r="L52" s="82"/>
      <c r="M52" s="83"/>
      <c r="N52" s="83"/>
      <c r="O52" s="256"/>
      <c r="P52" s="256"/>
      <c r="Q52" s="82"/>
      <c r="R52" s="83"/>
      <c r="S52" s="83"/>
      <c r="W52" s="266" t="s">
        <v>3</v>
      </c>
      <c r="X52" s="116">
        <f>IF(S16=0,Q16,Q48)</f>
        <v>0</v>
      </c>
      <c r="Y52" s="116">
        <f>IF(S16=0,R16,R48)</f>
        <v>0</v>
      </c>
      <c r="Z52" s="113">
        <v>3</v>
      </c>
      <c r="AA52" s="83"/>
    </row>
    <row r="53" spans="1:27" s="81" customFormat="1" ht="27.95" customHeight="1">
      <c r="A53" s="261"/>
      <c r="B53" s="82"/>
      <c r="C53" s="86"/>
      <c r="D53" s="83"/>
      <c r="E53" s="256"/>
      <c r="F53" s="256"/>
      <c r="G53" s="82"/>
      <c r="H53" s="130" t="str">
        <f>IF(AND(D50=1,D54=0),IF(D50=1,C51,C55),IF(D50=0,C55,$A$4))</f>
        <v>SANDOMIERSKI KLUB KARATE</v>
      </c>
      <c r="I53" s="83"/>
      <c r="J53" s="241"/>
      <c r="K53" s="241"/>
      <c r="L53" s="82"/>
      <c r="M53" s="83"/>
      <c r="N53" s="83"/>
      <c r="O53" s="256"/>
      <c r="P53" s="256"/>
      <c r="Q53" s="82"/>
      <c r="R53" s="83"/>
      <c r="S53" s="83"/>
      <c r="W53" s="266"/>
      <c r="X53" s="113"/>
      <c r="Y53" s="116">
        <f>IF(S16=0,R17,R49)</f>
        <v>0</v>
      </c>
      <c r="Z53" s="113"/>
      <c r="AA53" s="83"/>
    </row>
    <row r="54" spans="1:27" s="81" customFormat="1" ht="27.95" customHeight="1">
      <c r="A54" s="78"/>
      <c r="B54" s="79"/>
      <c r="C54" s="130" t="str">
        <f>VLOOKUP(B54,LISTA!$A$1:$G$249,2,0)</f>
        <v>-</v>
      </c>
      <c r="D54" s="80">
        <v>0</v>
      </c>
      <c r="G54" s="82"/>
      <c r="I54" s="83"/>
      <c r="J54" s="241"/>
      <c r="K54" s="241"/>
      <c r="L54" s="82"/>
      <c r="M54" s="83"/>
      <c r="N54" s="83"/>
      <c r="O54" s="256"/>
      <c r="P54" s="256"/>
      <c r="Q54" s="82"/>
      <c r="R54" s="83"/>
      <c r="S54" s="83"/>
      <c r="W54" s="266" t="s">
        <v>4</v>
      </c>
      <c r="X54" s="116">
        <f>IF(S30=1,Q30,Q34)</f>
        <v>0</v>
      </c>
      <c r="Y54" s="116">
        <f>IF(S30=1,R30,R34)</f>
        <v>0</v>
      </c>
      <c r="Z54" s="113">
        <v>2</v>
      </c>
      <c r="AA54" s="83"/>
    </row>
    <row r="55" spans="1:27" s="81" customFormat="1" ht="27.95" customHeight="1">
      <c r="A55" s="84"/>
      <c r="B55" s="82"/>
      <c r="C55" s="130" t="str">
        <f>VLOOKUP(B54,LISTA!$A$1:$G$249,3,0)</f>
        <v>-</v>
      </c>
      <c r="D55" s="83"/>
      <c r="G55" s="82"/>
      <c r="H55" s="84"/>
      <c r="I55" s="83"/>
      <c r="J55" s="241"/>
      <c r="K55" s="241"/>
      <c r="L55" s="82"/>
      <c r="M55" s="83"/>
      <c r="N55" s="83"/>
      <c r="O55" s="256"/>
      <c r="P55" s="256"/>
      <c r="Q55" s="82"/>
      <c r="R55" s="83"/>
      <c r="S55" s="83"/>
      <c r="W55" s="266"/>
      <c r="X55" s="113"/>
      <c r="Y55" s="116">
        <f>IF(S30=1,R31,R35)</f>
        <v>0</v>
      </c>
      <c r="Z55" s="113"/>
      <c r="AA55" s="83"/>
    </row>
    <row r="56" spans="1:27" s="81" customFormat="1" ht="27.95" customHeight="1">
      <c r="A56" s="85"/>
      <c r="B56" s="82"/>
      <c r="C56" s="86"/>
      <c r="D56" s="83"/>
      <c r="G56" s="82"/>
      <c r="H56" s="85"/>
      <c r="I56" s="242" t="s">
        <v>0</v>
      </c>
      <c r="J56" s="242"/>
      <c r="K56" s="87">
        <v>9</v>
      </c>
      <c r="L56" s="132">
        <f>IF(AND(I20=1,I28=0),IF(I20=1,G52,G60),IF(I20=0,G60,$A$4))</f>
        <v>0</v>
      </c>
      <c r="M56" s="130">
        <f>IF(AND(I52=1,I60=0),IF(I52=1,H52,H60),IF(I52=0,H60,$A$4))</f>
        <v>0</v>
      </c>
      <c r="N56" s="80"/>
      <c r="Q56" s="82"/>
      <c r="R56" s="83"/>
      <c r="S56" s="83"/>
      <c r="W56" s="266" t="s">
        <v>5</v>
      </c>
      <c r="X56" s="116">
        <f>IF(S30=0,Q30,Q34)</f>
        <v>0</v>
      </c>
      <c r="Y56" s="116">
        <f>IF(S30=0,R30,R34)</f>
        <v>0</v>
      </c>
      <c r="Z56" s="113">
        <v>1</v>
      </c>
      <c r="AA56" s="83"/>
    </row>
    <row r="57" spans="1:27" s="81" customFormat="1" ht="27.95" customHeight="1">
      <c r="A57" s="85"/>
      <c r="B57" s="82"/>
      <c r="C57" s="86"/>
      <c r="D57" s="83"/>
      <c r="G57" s="82"/>
      <c r="H57" s="85"/>
      <c r="I57" s="83"/>
      <c r="J57" s="256"/>
      <c r="K57" s="256"/>
      <c r="L57" s="82"/>
      <c r="M57" s="130">
        <f>IF(AND(I52=1,I60=0),IF(I52=1,H53,H61),IF(I52=0,H61,$A$4))</f>
        <v>0</v>
      </c>
      <c r="N57" s="83"/>
      <c r="Q57" s="82"/>
      <c r="R57" s="83"/>
      <c r="S57" s="83"/>
      <c r="W57" s="266"/>
      <c r="X57" s="113"/>
      <c r="Y57" s="116">
        <f>IF(S30=0,R31,R35)</f>
        <v>0</v>
      </c>
      <c r="Z57" s="117"/>
    </row>
    <row r="58" spans="1:27" s="81" customFormat="1" ht="27.95" customHeight="1">
      <c r="A58" s="78"/>
      <c r="B58" s="79"/>
      <c r="C58" s="130" t="str">
        <f>VLOOKUP(B58,LISTA!$A$1:$G$249,2,0)</f>
        <v>-</v>
      </c>
      <c r="D58" s="80">
        <v>0</v>
      </c>
      <c r="G58" s="82"/>
      <c r="I58" s="83"/>
      <c r="J58" s="256"/>
      <c r="K58" s="256"/>
      <c r="L58" s="82"/>
      <c r="M58" s="83"/>
      <c r="N58" s="83"/>
      <c r="Q58" s="82"/>
      <c r="R58" s="83"/>
      <c r="S58" s="83"/>
      <c r="X58" s="82"/>
      <c r="Y58" s="83"/>
    </row>
    <row r="59" spans="1:27" s="81" customFormat="1" ht="27.95" customHeight="1">
      <c r="A59" s="84"/>
      <c r="B59" s="82"/>
      <c r="C59" s="130" t="str">
        <f>VLOOKUP(B58,LISTA!$A$1:$G$249,3,0)</f>
        <v>-</v>
      </c>
      <c r="D59" s="83"/>
      <c r="E59" s="241"/>
      <c r="F59" s="241"/>
      <c r="G59" s="82"/>
      <c r="I59" s="83"/>
      <c r="J59" s="256"/>
      <c r="K59" s="256"/>
      <c r="L59" s="82"/>
      <c r="M59" s="83"/>
      <c r="N59" s="83"/>
      <c r="Q59" s="82"/>
      <c r="R59" s="83"/>
      <c r="S59" s="83"/>
      <c r="X59" s="82"/>
      <c r="Y59" s="83"/>
    </row>
    <row r="60" spans="1:27" s="81" customFormat="1" ht="27.95" customHeight="1">
      <c r="A60" s="261"/>
      <c r="B60" s="82"/>
      <c r="C60" s="86"/>
      <c r="D60" s="242" t="s">
        <v>0</v>
      </c>
      <c r="E60" s="242"/>
      <c r="F60" s="87"/>
      <c r="G60" s="132">
        <f>IF(AND(D2=1,D6=0),IF(D2=1,B58,B62),IF(D2=0,B62,$A$4))</f>
        <v>0</v>
      </c>
      <c r="H60" s="130" t="str">
        <f>IF(AND(D58=1,D62=0),IF(D58=1,C58,C62),IF(D58=0,C62,$A$4))</f>
        <v>ROSIAK MARCEL</v>
      </c>
      <c r="I60" s="80" t="s">
        <v>22</v>
      </c>
      <c r="L60" s="82"/>
      <c r="M60" s="83"/>
      <c r="N60" s="83"/>
      <c r="Q60" s="82"/>
      <c r="R60" s="83"/>
      <c r="S60" s="83"/>
      <c r="X60" s="82"/>
      <c r="Y60" s="83"/>
    </row>
    <row r="61" spans="1:27" s="81" customFormat="1" ht="27.95" customHeight="1">
      <c r="A61" s="261"/>
      <c r="B61" s="82"/>
      <c r="C61" s="86"/>
      <c r="D61" s="83"/>
      <c r="E61" s="256"/>
      <c r="F61" s="256"/>
      <c r="G61" s="82"/>
      <c r="H61" s="130" t="str">
        <f>IF(AND(D58=1,D62=0),IF(D58=1,C59,C63),IF(D58=0,C63,$A$4))</f>
        <v>KLUB SPORTÓW I SZTUK WALK W TURKU</v>
      </c>
      <c r="I61" s="83"/>
      <c r="L61" s="82"/>
      <c r="M61" s="83"/>
      <c r="N61" s="83"/>
      <c r="Q61" s="82"/>
      <c r="R61" s="83"/>
      <c r="S61" s="83"/>
      <c r="X61" s="82"/>
      <c r="Y61" s="83"/>
    </row>
    <row r="62" spans="1:27" s="81" customFormat="1" ht="27.95" customHeight="1">
      <c r="A62" s="78"/>
      <c r="B62" s="79">
        <v>120</v>
      </c>
      <c r="C62" s="130" t="str">
        <f>VLOOKUP(B62,LISTA!$A$1:$G$249,2,0)</f>
        <v>ROSIAK MARCEL</v>
      </c>
      <c r="D62" s="80">
        <v>1</v>
      </c>
      <c r="G62" s="82"/>
      <c r="I62" s="83"/>
      <c r="L62" s="82"/>
      <c r="M62" s="83"/>
      <c r="N62" s="83"/>
      <c r="Q62" s="82"/>
      <c r="R62" s="83"/>
      <c r="S62" s="83"/>
      <c r="X62" s="82"/>
      <c r="Y62" s="83"/>
    </row>
    <row r="63" spans="1:27" s="81" customFormat="1" ht="27.95" customHeight="1">
      <c r="A63" s="84"/>
      <c r="B63" s="83"/>
      <c r="C63" s="130" t="str">
        <f>VLOOKUP(B62,LISTA!$A$1:$G$249,3,0)</f>
        <v>KLUB SPORTÓW I SZTUK WALK W TURKU</v>
      </c>
      <c r="D63" s="83"/>
      <c r="G63" s="82"/>
      <c r="I63" s="83"/>
      <c r="L63" s="82"/>
      <c r="M63" s="83"/>
      <c r="N63" s="83"/>
      <c r="Q63" s="82"/>
      <c r="R63" s="83"/>
      <c r="S63" s="83"/>
      <c r="X63" s="82"/>
      <c r="Y63" s="83"/>
    </row>
    <row r="64" spans="1:27" s="81" customFormat="1" ht="27.95" customHeight="1">
      <c r="A64" s="85"/>
      <c r="B64" s="83"/>
      <c r="C64" s="86"/>
      <c r="D64" s="83"/>
      <c r="G64" s="82"/>
      <c r="I64" s="83"/>
      <c r="L64" s="82"/>
      <c r="M64" s="83"/>
      <c r="N64" s="83"/>
      <c r="Q64" s="82"/>
      <c r="R64" s="83"/>
      <c r="S64" s="83"/>
      <c r="X64" s="82"/>
      <c r="Y64" s="83"/>
    </row>
    <row r="65" spans="1:26" s="123" customFormat="1" ht="30">
      <c r="A65" s="118"/>
      <c r="B65" s="119"/>
      <c r="C65" s="120"/>
      <c r="D65" s="119"/>
      <c r="E65" s="121"/>
      <c r="F65" s="121"/>
      <c r="G65" s="122"/>
      <c r="H65" s="121"/>
      <c r="I65" s="119"/>
      <c r="J65" s="121"/>
      <c r="K65" s="121"/>
      <c r="L65" s="122"/>
      <c r="M65" s="119"/>
      <c r="N65" s="119"/>
      <c r="O65" s="121"/>
      <c r="P65" s="121"/>
      <c r="Q65" s="122"/>
      <c r="R65" s="119"/>
      <c r="S65" s="119"/>
      <c r="T65" s="121"/>
      <c r="U65" s="121"/>
      <c r="V65" s="121"/>
      <c r="W65" s="121"/>
      <c r="X65" s="122"/>
      <c r="Y65" s="119"/>
      <c r="Z65" s="121"/>
    </row>
  </sheetData>
  <mergeCells count="69">
    <mergeCell ref="I56:J56"/>
    <mergeCell ref="W56:W57"/>
    <mergeCell ref="J57:K59"/>
    <mergeCell ref="E59:F59"/>
    <mergeCell ref="A60:A61"/>
    <mergeCell ref="D60:E60"/>
    <mergeCell ref="E61:F61"/>
    <mergeCell ref="X48:Z48"/>
    <mergeCell ref="O49:P55"/>
    <mergeCell ref="W50:W51"/>
    <mergeCell ref="E51:F51"/>
    <mergeCell ref="A52:A53"/>
    <mergeCell ref="D52:E52"/>
    <mergeCell ref="W52:W53"/>
    <mergeCell ref="E53:F53"/>
    <mergeCell ref="J53:K55"/>
    <mergeCell ref="W54:W55"/>
    <mergeCell ref="N48:O48"/>
    <mergeCell ref="Z32:AB33"/>
    <mergeCell ref="T33:W47"/>
    <mergeCell ref="E35:F35"/>
    <mergeCell ref="O35:P39"/>
    <mergeCell ref="A36:A37"/>
    <mergeCell ref="D36:E36"/>
    <mergeCell ref="E37:F37"/>
    <mergeCell ref="J37:K39"/>
    <mergeCell ref="I40:J40"/>
    <mergeCell ref="J41:K43"/>
    <mergeCell ref="O41:P47"/>
    <mergeCell ref="E43:F43"/>
    <mergeCell ref="A44:A45"/>
    <mergeCell ref="D44:E44"/>
    <mergeCell ref="E45:F45"/>
    <mergeCell ref="T17:W31"/>
    <mergeCell ref="E19:F19"/>
    <mergeCell ref="A20:A21"/>
    <mergeCell ref="D20:E20"/>
    <mergeCell ref="E21:F21"/>
    <mergeCell ref="J21:K23"/>
    <mergeCell ref="I24:J24"/>
    <mergeCell ref="J25:K27"/>
    <mergeCell ref="O25:P29"/>
    <mergeCell ref="E27:F27"/>
    <mergeCell ref="A28:A29"/>
    <mergeCell ref="D28:E28"/>
    <mergeCell ref="Q28:S28"/>
    <mergeCell ref="E29:F29"/>
    <mergeCell ref="A12:A13"/>
    <mergeCell ref="D12:E12"/>
    <mergeCell ref="E13:F13"/>
    <mergeCell ref="N16:O16"/>
    <mergeCell ref="O17:P23"/>
    <mergeCell ref="R10:W11"/>
    <mergeCell ref="E5:F5"/>
    <mergeCell ref="J5:K7"/>
    <mergeCell ref="R6:U6"/>
    <mergeCell ref="V6:W6"/>
    <mergeCell ref="I8:J8"/>
    <mergeCell ref="R8:U8"/>
    <mergeCell ref="V8:W8"/>
    <mergeCell ref="J9:K11"/>
    <mergeCell ref="O9:P15"/>
    <mergeCell ref="E11:F11"/>
    <mergeCell ref="B1:H1"/>
    <mergeCell ref="E3:F3"/>
    <mergeCell ref="D4:E4"/>
    <mergeCell ref="I1:Y1"/>
    <mergeCell ref="R3:R4"/>
    <mergeCell ref="S3:W4"/>
  </mergeCells>
  <dataValidations count="2">
    <dataValidation type="list" allowBlank="1" sqref="B34 B30 B26 B22 B18 B14 B10 B6 B62 B58 B54 B50 B46 B42 B38">
      <formula1>#REF!</formula1>
    </dataValidation>
    <dataValidation type="list" allowBlank="1" sqref="B2">
      <formula1>#REF!</formula1>
    </dataValidation>
  </dataValidations>
  <printOptions horizontalCentered="1" verticalCentered="1"/>
  <pageMargins left="0.25" right="0.25" top="0.75" bottom="0.75" header="0.3" footer="0.3"/>
  <pageSetup paperSize="180" scale="37" pageOrder="overThenDown" orientation="landscape" horizontalDpi="4294967293" verticalDpi="4294967293"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66"/>
    <pageSetUpPr fitToPage="1"/>
  </sheetPr>
  <dimension ref="A1:AMJ128"/>
  <sheetViews>
    <sheetView zoomScale="40" zoomScaleNormal="40" workbookViewId="0">
      <selection activeCell="P22" sqref="P1:P1048576"/>
    </sheetView>
  </sheetViews>
  <sheetFormatPr defaultRowHeight="26.25"/>
  <cols>
    <col min="1" max="1" width="2.625" style="124" customWidth="1"/>
    <col min="2" max="2" width="9.25" style="125" customWidth="1"/>
    <col min="3" max="3" width="55.625" style="126" customWidth="1"/>
    <col min="4" max="4" width="6.625" style="125" customWidth="1"/>
    <col min="5" max="5" width="13.875" style="123" customWidth="1"/>
    <col min="6" max="6" width="10.75" style="123" customWidth="1"/>
    <col min="7" max="7" width="9.25" style="127" customWidth="1"/>
    <col min="8" max="8" width="56.375" style="123" customWidth="1"/>
    <col min="9" max="9" width="6.625" style="125" customWidth="1"/>
    <col min="10" max="10" width="13.875" style="123" customWidth="1"/>
    <col min="11" max="11" width="10.75" style="123" customWidth="1"/>
    <col min="12" max="12" width="9.25" style="127" customWidth="1"/>
    <col min="13" max="13" width="55.25" style="125" customWidth="1"/>
    <col min="14" max="14" width="6.625" style="125" customWidth="1"/>
    <col min="15" max="15" width="14" style="123" customWidth="1"/>
    <col min="16" max="16" width="19.25" style="123" customWidth="1"/>
    <col min="17" max="17" width="9.25" style="127" customWidth="1"/>
    <col min="18" max="18" width="56" style="125" customWidth="1"/>
    <col min="19" max="19" width="10.25" style="125" customWidth="1"/>
    <col min="20" max="20" width="10.75" style="123" customWidth="1"/>
    <col min="21" max="21" width="7.25" style="123" customWidth="1"/>
    <col min="22" max="22" width="3.75" style="123" customWidth="1"/>
    <col min="23" max="23" width="18.625" style="123" customWidth="1"/>
    <col min="24" max="24" width="15" style="127" customWidth="1"/>
    <col min="25" max="25" width="56.625" style="125" customWidth="1"/>
    <col min="26" max="26" width="23.625" style="123" customWidth="1"/>
    <col min="27" max="1024" width="10.75" style="123" customWidth="1"/>
    <col min="1025" max="1025" width="9" style="128" customWidth="1"/>
    <col min="1026" max="16384" width="9" style="128"/>
  </cols>
  <sheetData>
    <row r="1" spans="1:25" s="77" customFormat="1" ht="45" customHeight="1">
      <c r="A1" s="76"/>
      <c r="B1" s="240" t="s">
        <v>257</v>
      </c>
      <c r="C1" s="240"/>
      <c r="D1" s="240"/>
      <c r="E1" s="240"/>
      <c r="F1" s="240"/>
      <c r="G1" s="240"/>
      <c r="H1" s="240"/>
      <c r="I1" s="243" t="str">
        <f ca="1">MID(CELL("nazwa_pliku",A1),FIND("]",CELL("nazwa_pliku",A1),1)+1,100)</f>
        <v>ROCZNIK 1999-2000 +65KG DZ</v>
      </c>
      <c r="J1" s="243"/>
      <c r="K1" s="243"/>
      <c r="L1" s="243"/>
      <c r="M1" s="243"/>
      <c r="N1" s="243"/>
      <c r="O1" s="243"/>
      <c r="P1" s="243"/>
      <c r="Q1" s="243"/>
      <c r="R1" s="243"/>
      <c r="S1" s="243"/>
      <c r="T1" s="243"/>
      <c r="U1" s="243"/>
      <c r="V1" s="243"/>
      <c r="W1" s="243"/>
      <c r="X1" s="243"/>
      <c r="Y1" s="243"/>
    </row>
    <row r="2" spans="1:25" s="81" customFormat="1" ht="27.95" customHeight="1">
      <c r="A2" s="78"/>
      <c r="B2" s="79">
        <v>39</v>
      </c>
      <c r="C2" s="130" t="str">
        <f>VLOOKUP(B2,LISTA!A1:G249,2,0)</f>
        <v>JAŚKOWSKA KATARZYNA</v>
      </c>
      <c r="D2" s="80" t="s">
        <v>22</v>
      </c>
      <c r="G2" s="82"/>
      <c r="I2" s="80"/>
      <c r="L2" s="82"/>
      <c r="M2" s="83"/>
      <c r="N2" s="83"/>
      <c r="Q2" s="82"/>
      <c r="R2" s="83"/>
      <c r="S2" s="83"/>
      <c r="X2" s="82"/>
      <c r="Y2" s="83"/>
    </row>
    <row r="3" spans="1:25" s="81" customFormat="1" ht="27.95" customHeight="1">
      <c r="A3" s="84"/>
      <c r="B3" s="82"/>
      <c r="C3" s="131" t="str">
        <f>VLOOKUP(B2,LISTA!$A$1:$G$249,3,0)</f>
        <v>KIELECKI KLUB KARATE KYOKUSHIN KORONEA</v>
      </c>
      <c r="D3" s="83"/>
      <c r="E3" s="241"/>
      <c r="F3" s="241"/>
      <c r="G3" s="82"/>
      <c r="I3" s="83"/>
      <c r="L3" s="82"/>
      <c r="M3" s="83"/>
      <c r="N3" s="83"/>
      <c r="Q3" s="82"/>
      <c r="R3" s="244" t="s">
        <v>260</v>
      </c>
      <c r="S3" s="246" t="s">
        <v>282</v>
      </c>
      <c r="T3" s="246"/>
      <c r="U3" s="246"/>
      <c r="V3" s="246"/>
      <c r="W3" s="247"/>
      <c r="X3" s="82"/>
      <c r="Y3" s="83"/>
    </row>
    <row r="4" spans="1:25" s="81" customFormat="1" ht="27.95" customHeight="1">
      <c r="A4" s="85"/>
      <c r="B4" s="82"/>
      <c r="C4" s="86"/>
      <c r="D4" s="283" t="s">
        <v>0</v>
      </c>
      <c r="E4" s="283"/>
      <c r="F4" s="87">
        <v>2</v>
      </c>
      <c r="G4" s="132">
        <f>IF(AND(D2=1,D6=0),IF(D2=1,B2,B6),IF(D2=0,B6,$A$4))</f>
        <v>0</v>
      </c>
      <c r="H4" s="130">
        <f>IF(AND(D2=1,D6=0),IF(D2=1,C2,C6),IF(D2=0,C6,$A$4))</f>
        <v>0</v>
      </c>
      <c r="I4" s="83"/>
      <c r="L4" s="82"/>
      <c r="M4" s="83"/>
      <c r="N4" s="83"/>
      <c r="Q4" s="82"/>
      <c r="R4" s="245"/>
      <c r="S4" s="248"/>
      <c r="T4" s="248"/>
      <c r="U4" s="248"/>
      <c r="V4" s="248"/>
      <c r="W4" s="249"/>
      <c r="X4" s="82"/>
      <c r="Y4" s="83"/>
    </row>
    <row r="5" spans="1:25" s="81" customFormat="1" ht="27.95" customHeight="1">
      <c r="A5" s="85"/>
      <c r="B5" s="82"/>
      <c r="C5" s="86"/>
      <c r="D5" s="83"/>
      <c r="E5" s="256"/>
      <c r="F5" s="256"/>
      <c r="G5" s="82"/>
      <c r="H5" s="130">
        <f>IF(AND(D2=1,D6=0),IF(D2=1,C3,C7),IF(D2=0,C7,$A$4))</f>
        <v>0</v>
      </c>
      <c r="I5" s="83"/>
      <c r="L5" s="82"/>
      <c r="M5" s="83"/>
      <c r="N5" s="83"/>
      <c r="Q5" s="82"/>
      <c r="R5" s="88"/>
      <c r="S5" s="89"/>
      <c r="T5" s="89"/>
      <c r="U5" s="90"/>
      <c r="V5" s="91"/>
      <c r="W5" s="92"/>
      <c r="X5" s="82"/>
      <c r="Y5" s="83"/>
    </row>
    <row r="6" spans="1:25" s="81" customFormat="1" ht="27.95" customHeight="1">
      <c r="A6" s="78"/>
      <c r="B6" s="79">
        <v>151</v>
      </c>
      <c r="C6" s="130" t="str">
        <f>VLOOKUP(B6,LISTA!$A$1:$G$249,2,0)</f>
        <v>CHMUT ANASTASIA</v>
      </c>
      <c r="D6" s="80" t="s">
        <v>22</v>
      </c>
      <c r="G6" s="82"/>
      <c r="I6" s="83"/>
      <c r="L6" s="82"/>
      <c r="M6" s="83"/>
      <c r="N6" s="83"/>
      <c r="Q6" s="82"/>
      <c r="R6" s="257" t="s">
        <v>27</v>
      </c>
      <c r="S6" s="258"/>
      <c r="T6" s="258"/>
      <c r="U6" s="258"/>
      <c r="V6" s="259" t="s">
        <v>254</v>
      </c>
      <c r="W6" s="260"/>
      <c r="X6" s="82"/>
      <c r="Y6" s="83"/>
    </row>
    <row r="7" spans="1:25" s="81" customFormat="1" ht="27.95" customHeight="1">
      <c r="A7" s="84"/>
      <c r="B7" s="82"/>
      <c r="C7" s="131" t="str">
        <f>VLOOKUP(B6,LISTA!$A$1:$G$249,3,0)</f>
        <v>POZNAŃSKI KLUB KYOKUSHIN KARATE</v>
      </c>
      <c r="D7" s="83"/>
      <c r="G7" s="82"/>
      <c r="H7" s="84"/>
      <c r="I7" s="129"/>
      <c r="J7" s="129"/>
      <c r="K7" s="129"/>
      <c r="L7" s="129"/>
      <c r="M7" s="129"/>
      <c r="N7" s="129"/>
      <c r="O7" s="129"/>
      <c r="P7" s="129"/>
      <c r="Q7" s="82"/>
      <c r="R7" s="93"/>
      <c r="S7" s="94"/>
      <c r="T7" s="94"/>
      <c r="U7" s="95"/>
      <c r="V7" s="96"/>
      <c r="W7" s="97"/>
      <c r="X7" s="82"/>
      <c r="Y7" s="83"/>
    </row>
    <row r="8" spans="1:25" s="81" customFormat="1" ht="27.95" customHeight="1">
      <c r="A8" s="85"/>
      <c r="B8" s="82"/>
      <c r="C8" s="86"/>
      <c r="D8" s="83"/>
      <c r="G8" s="82"/>
      <c r="H8" s="283" t="s">
        <v>0</v>
      </c>
      <c r="I8" s="283"/>
      <c r="J8" s="87">
        <v>36</v>
      </c>
      <c r="K8" s="129"/>
      <c r="L8" s="129"/>
      <c r="M8" s="129"/>
      <c r="N8" s="129"/>
      <c r="O8" s="129"/>
      <c r="P8" s="129"/>
      <c r="Q8" s="82"/>
      <c r="R8" s="257" t="s">
        <v>24</v>
      </c>
      <c r="S8" s="258"/>
      <c r="T8" s="258"/>
      <c r="U8" s="258"/>
      <c r="V8" s="259" t="s">
        <v>254</v>
      </c>
      <c r="W8" s="260"/>
      <c r="X8" s="82"/>
      <c r="Y8" s="83"/>
    </row>
    <row r="9" spans="1:25" s="81" customFormat="1" ht="27.95" customHeight="1">
      <c r="A9" s="85"/>
      <c r="B9" s="82"/>
      <c r="C9" s="86"/>
      <c r="D9" s="83"/>
      <c r="G9" s="82"/>
      <c r="H9" s="85"/>
      <c r="I9" s="129"/>
      <c r="J9" s="129"/>
      <c r="K9" s="129"/>
      <c r="L9" s="129"/>
      <c r="M9" s="129"/>
      <c r="N9" s="129"/>
      <c r="O9" s="129"/>
      <c r="P9" s="129"/>
      <c r="Q9" s="82"/>
      <c r="R9" s="93"/>
      <c r="S9" s="94"/>
      <c r="T9" s="94"/>
      <c r="U9" s="95"/>
      <c r="V9" s="96"/>
      <c r="W9" s="97"/>
      <c r="X9" s="82"/>
      <c r="Y9" s="83"/>
    </row>
    <row r="10" spans="1:25" s="81" customFormat="1" ht="27.95" customHeight="1">
      <c r="A10" s="78"/>
      <c r="B10" s="79">
        <v>151</v>
      </c>
      <c r="C10" s="130" t="str">
        <f>VLOOKUP(B10,LISTA!$A$1:$G$249,2,0)</f>
        <v>CHMUT ANASTASIA</v>
      </c>
      <c r="D10" s="80" t="s">
        <v>22</v>
      </c>
      <c r="G10" s="82"/>
      <c r="I10" s="129"/>
      <c r="J10" s="129"/>
      <c r="K10" s="129"/>
      <c r="L10" s="129"/>
      <c r="M10" s="129"/>
      <c r="N10" s="129"/>
      <c r="O10" s="129"/>
      <c r="P10" s="129"/>
      <c r="Q10" s="82"/>
      <c r="R10" s="250" t="s">
        <v>258</v>
      </c>
      <c r="S10" s="251"/>
      <c r="T10" s="251"/>
      <c r="U10" s="251"/>
      <c r="V10" s="251"/>
      <c r="W10" s="252"/>
      <c r="X10" s="82"/>
      <c r="Y10" s="83"/>
    </row>
    <row r="11" spans="1:25" s="81" customFormat="1" ht="27.95" customHeight="1">
      <c r="A11" s="84"/>
      <c r="B11" s="82"/>
      <c r="C11" s="131" t="str">
        <f>VLOOKUP(B10,LISTA!$A$1:$G$249,3,0)</f>
        <v>POZNAŃSKI KLUB KYOKUSHIN KARATE</v>
      </c>
      <c r="D11" s="83"/>
      <c r="E11" s="241"/>
      <c r="F11" s="241"/>
      <c r="G11" s="82"/>
      <c r="I11" s="129"/>
      <c r="J11" s="129"/>
      <c r="K11" s="129"/>
      <c r="L11" s="129"/>
      <c r="M11" s="129"/>
      <c r="N11" s="129"/>
      <c r="O11" s="129"/>
      <c r="P11" s="129"/>
      <c r="Q11" s="82"/>
      <c r="R11" s="253"/>
      <c r="S11" s="254"/>
      <c r="T11" s="254"/>
      <c r="U11" s="254"/>
      <c r="V11" s="254"/>
      <c r="W11" s="255"/>
      <c r="X11" s="82"/>
      <c r="Y11" s="83"/>
    </row>
    <row r="12" spans="1:25" s="81" customFormat="1" ht="27.95" customHeight="1">
      <c r="A12" s="261"/>
      <c r="B12" s="82"/>
      <c r="C12" s="86"/>
      <c r="D12" s="283" t="s">
        <v>0</v>
      </c>
      <c r="E12" s="283"/>
      <c r="F12" s="87">
        <v>14</v>
      </c>
      <c r="G12" s="132">
        <f>IF(AND(D2=1,D6=0),IF(D2=1,B10,B14),IF(D2=0,B14,$A$4))</f>
        <v>0</v>
      </c>
      <c r="H12" s="130">
        <f>IF(AND(D10=1,D14=0),IF(D10=1,C10,C14),IF(D10=0,C14,$A$4))</f>
        <v>0</v>
      </c>
      <c r="I12" s="129"/>
      <c r="J12" s="129"/>
      <c r="K12" s="129"/>
      <c r="L12" s="129"/>
      <c r="M12" s="283" t="s">
        <v>0</v>
      </c>
      <c r="N12" s="283"/>
      <c r="O12" s="87">
        <v>52</v>
      </c>
      <c r="P12" s="129"/>
      <c r="Q12" s="82"/>
      <c r="R12" s="83"/>
      <c r="S12" s="83"/>
      <c r="X12" s="82"/>
      <c r="Y12" s="83"/>
    </row>
    <row r="13" spans="1:25" s="81" customFormat="1" ht="27.95" customHeight="1">
      <c r="A13" s="261"/>
      <c r="B13" s="82"/>
      <c r="C13" s="86"/>
      <c r="D13" s="83"/>
      <c r="E13" s="256"/>
      <c r="F13" s="256"/>
      <c r="G13" s="82"/>
      <c r="H13" s="130">
        <f>IF(AND(D10=1,D14=0),IF(D10=1,C11,C15),IF(D10=0,C15,$A$4))</f>
        <v>0</v>
      </c>
      <c r="I13" s="129"/>
      <c r="J13" s="129"/>
      <c r="K13" s="129"/>
      <c r="L13" s="129"/>
      <c r="M13" s="129"/>
      <c r="N13" s="129"/>
      <c r="O13" s="129"/>
      <c r="P13" s="129"/>
      <c r="Q13" s="82"/>
      <c r="R13" s="83"/>
      <c r="S13" s="83"/>
      <c r="X13" s="82"/>
      <c r="Y13" s="83"/>
    </row>
    <row r="14" spans="1:25" s="81" customFormat="1" ht="27.95" customHeight="1">
      <c r="A14" s="78"/>
      <c r="B14" s="79">
        <v>141</v>
      </c>
      <c r="C14" s="130" t="str">
        <f>VLOOKUP(B14,LISTA!$A$1:$G$249,2,0)</f>
        <v>WÓJCIAK  KAMILA</v>
      </c>
      <c r="D14" s="80" t="s">
        <v>22</v>
      </c>
      <c r="G14" s="82"/>
      <c r="I14" s="129"/>
      <c r="J14" s="129"/>
      <c r="K14" s="129"/>
      <c r="L14" s="129"/>
      <c r="M14" s="129"/>
      <c r="N14" s="129"/>
      <c r="O14" s="129"/>
      <c r="P14" s="129"/>
      <c r="Q14" s="82"/>
      <c r="R14" s="83"/>
      <c r="S14" s="83"/>
      <c r="X14" s="82"/>
      <c r="Y14" s="83"/>
    </row>
    <row r="15" spans="1:25" s="81" customFormat="1" ht="27.95" customHeight="1">
      <c r="A15" s="84"/>
      <c r="B15" s="82"/>
      <c r="C15" s="131" t="str">
        <f>VLOOKUP(B14,LISTA!$A$1:$G$249,3,0)</f>
        <v>GRU-KO</v>
      </c>
      <c r="D15" s="83"/>
      <c r="G15" s="82"/>
      <c r="I15" s="129"/>
      <c r="J15" s="129"/>
      <c r="K15" s="129"/>
      <c r="L15" s="129"/>
      <c r="M15" s="129"/>
      <c r="N15" s="129"/>
      <c r="O15" s="129"/>
      <c r="P15" s="129"/>
      <c r="Q15" s="82"/>
      <c r="R15" s="83"/>
      <c r="S15" s="83"/>
      <c r="X15" s="82"/>
      <c r="Y15" s="83"/>
    </row>
    <row r="16" spans="1:25" s="81" customFormat="1" ht="27.95" customHeight="1">
      <c r="A16" s="85"/>
      <c r="B16" s="82"/>
      <c r="C16" s="86"/>
      <c r="D16" s="83"/>
      <c r="G16" s="82"/>
      <c r="H16" s="283" t="s">
        <v>0</v>
      </c>
      <c r="I16" s="283"/>
      <c r="J16" s="87">
        <v>42</v>
      </c>
      <c r="K16" s="129"/>
      <c r="L16" s="129"/>
      <c r="M16" s="129"/>
      <c r="N16" s="129"/>
      <c r="O16" s="129"/>
      <c r="P16" s="129"/>
      <c r="Q16" s="129"/>
    </row>
    <row r="17" spans="1:17" s="81" customFormat="1" ht="27.95" customHeight="1">
      <c r="A17" s="85"/>
      <c r="B17" s="82"/>
      <c r="C17" s="86"/>
      <c r="D17" s="83"/>
      <c r="G17" s="82"/>
      <c r="I17" s="129"/>
      <c r="J17" s="129"/>
      <c r="K17" s="129"/>
      <c r="L17" s="129"/>
      <c r="M17" s="129"/>
      <c r="N17" s="129"/>
      <c r="O17" s="129"/>
      <c r="P17" s="129"/>
      <c r="Q17" s="129"/>
    </row>
    <row r="18" spans="1:17" s="81" customFormat="1" ht="27.95" customHeight="1">
      <c r="A18" s="78"/>
      <c r="B18" s="79">
        <v>39</v>
      </c>
      <c r="C18" s="130" t="str">
        <f>VLOOKUP(B18,LISTA!$A$1:$G$249,2,0)</f>
        <v>JAŚKOWSKA KATARZYNA</v>
      </c>
      <c r="D18" s="80" t="s">
        <v>22</v>
      </c>
      <c r="G18" s="82"/>
      <c r="I18" s="129"/>
      <c r="J18" s="129"/>
      <c r="K18" s="129"/>
      <c r="L18" s="129"/>
      <c r="M18" s="129"/>
      <c r="N18" s="129"/>
      <c r="O18" s="129"/>
      <c r="P18" s="129"/>
      <c r="Q18" s="129"/>
    </row>
    <row r="19" spans="1:17" s="81" customFormat="1" ht="27.95" customHeight="1">
      <c r="A19" s="84"/>
      <c r="B19" s="82"/>
      <c r="C19" s="131" t="str">
        <f>VLOOKUP(B18,LISTA!$A$1:$G$249,3,0)</f>
        <v>KIELECKI KLUB KARATE KYOKUSHIN KORONEA</v>
      </c>
      <c r="D19" s="83"/>
      <c r="E19" s="241"/>
      <c r="F19" s="241"/>
      <c r="G19" s="82"/>
      <c r="I19" s="129"/>
      <c r="J19" s="129"/>
      <c r="K19" s="129"/>
      <c r="L19" s="129"/>
      <c r="M19" s="129"/>
      <c r="N19" s="129"/>
      <c r="O19" s="129"/>
      <c r="P19" s="129"/>
      <c r="Q19" s="129"/>
    </row>
    <row r="20" spans="1:17" s="81" customFormat="1" ht="27.95" customHeight="1">
      <c r="A20" s="261"/>
      <c r="B20" s="82"/>
      <c r="C20" s="86"/>
      <c r="D20" s="283" t="s">
        <v>0</v>
      </c>
      <c r="E20" s="283"/>
      <c r="F20" s="87">
        <v>24</v>
      </c>
      <c r="G20" s="132">
        <f>IF(AND(D2=1,D6=0),IF(D2=1,B18,B22),IF(D2=0,B22,$A$4))</f>
        <v>0</v>
      </c>
      <c r="H20" s="130">
        <f>IF(AND(D18=1,D22=0),IF(D18=1,C18,C22),IF(D18=0,C22,$A$4))</f>
        <v>0</v>
      </c>
      <c r="I20" s="129"/>
      <c r="J20" s="129"/>
      <c r="K20" s="129"/>
      <c r="L20" s="129"/>
      <c r="M20" s="129"/>
      <c r="N20" s="129"/>
      <c r="O20" s="129"/>
      <c r="P20" s="129"/>
      <c r="Q20" s="129"/>
    </row>
    <row r="21" spans="1:17" s="81" customFormat="1" ht="27.95" customHeight="1">
      <c r="A21" s="261"/>
      <c r="B21" s="82"/>
      <c r="C21" s="86"/>
      <c r="D21" s="83"/>
      <c r="E21" s="256"/>
      <c r="F21" s="256"/>
      <c r="G21" s="82"/>
      <c r="H21" s="130">
        <f>IF(AND(D18=1,D22=0),IF(D18=1,C19,C23),IF(D18=0,C23,$A$4))</f>
        <v>0</v>
      </c>
      <c r="I21" s="129"/>
      <c r="J21" s="129"/>
      <c r="K21" s="129"/>
      <c r="L21" s="129"/>
      <c r="M21" s="129"/>
      <c r="N21" s="129"/>
      <c r="O21" s="129"/>
      <c r="P21" s="129"/>
      <c r="Q21" s="129"/>
    </row>
    <row r="22" spans="1:17" s="81" customFormat="1" ht="27.95" customHeight="1">
      <c r="A22" s="78"/>
      <c r="B22" s="79">
        <v>141</v>
      </c>
      <c r="C22" s="130" t="str">
        <f>VLOOKUP(B22,LISTA!$A$1:$G$249,2,0)</f>
        <v>WÓJCIAK  KAMILA</v>
      </c>
      <c r="D22" s="80" t="s">
        <v>22</v>
      </c>
      <c r="G22" s="82"/>
      <c r="I22" s="129"/>
      <c r="J22" s="129"/>
      <c r="K22" s="129"/>
      <c r="L22" s="129"/>
      <c r="M22" s="129"/>
      <c r="N22" s="129"/>
      <c r="O22" s="129"/>
      <c r="P22" s="129"/>
      <c r="Q22" s="129"/>
    </row>
    <row r="23" spans="1:17" s="81" customFormat="1" ht="27.95" customHeight="1">
      <c r="A23" s="84"/>
      <c r="B23" s="82"/>
      <c r="C23" s="131" t="str">
        <f>VLOOKUP(B22,LISTA!$A$1:$G$249,3,0)</f>
        <v>GRU-KO</v>
      </c>
      <c r="D23" s="83"/>
      <c r="G23" s="82"/>
      <c r="H23" s="84"/>
      <c r="I23" s="129"/>
      <c r="J23" s="129"/>
      <c r="K23" s="129"/>
      <c r="L23" s="129"/>
      <c r="M23" s="129"/>
      <c r="N23" s="129"/>
      <c r="O23" s="129"/>
      <c r="P23" s="129"/>
      <c r="Q23" s="129"/>
    </row>
    <row r="24" spans="1:17" s="81" customFormat="1" ht="27.95" customHeight="1">
      <c r="A24" s="85"/>
      <c r="B24" s="82"/>
      <c r="C24" s="86"/>
      <c r="D24" s="83"/>
      <c r="G24" s="82"/>
      <c r="H24" s="85"/>
      <c r="I24" s="129"/>
      <c r="J24" s="129"/>
      <c r="K24" s="129"/>
      <c r="L24" s="129"/>
      <c r="M24" s="129"/>
      <c r="N24" s="129"/>
      <c r="O24" s="129"/>
      <c r="P24" s="129"/>
      <c r="Q24" s="129"/>
    </row>
    <row r="25" spans="1:17" s="81" customFormat="1" ht="27.95" customHeight="1">
      <c r="A25" s="85"/>
      <c r="B25" s="129"/>
      <c r="C25" s="129"/>
      <c r="D25" s="129"/>
      <c r="E25" s="129"/>
      <c r="F25" s="129"/>
      <c r="G25" s="129"/>
      <c r="H25" s="129"/>
      <c r="I25" s="129"/>
      <c r="J25" s="129"/>
    </row>
    <row r="26" spans="1:17" s="81" customFormat="1" ht="27.95" customHeight="1">
      <c r="A26" s="78"/>
      <c r="B26" s="129"/>
      <c r="C26" s="129"/>
      <c r="D26" s="129"/>
      <c r="E26" s="129"/>
      <c r="F26" s="129"/>
      <c r="G26" s="129"/>
      <c r="H26" s="129"/>
      <c r="I26" s="129"/>
      <c r="J26" s="129"/>
    </row>
    <row r="27" spans="1:17" s="81" customFormat="1" ht="27.95" customHeight="1">
      <c r="A27" s="84"/>
      <c r="B27" s="129"/>
      <c r="C27" s="129"/>
      <c r="D27" s="129"/>
      <c r="E27" s="129"/>
      <c r="F27" s="129"/>
      <c r="G27" s="129"/>
      <c r="H27" s="129"/>
      <c r="I27" s="129"/>
      <c r="J27" s="129"/>
    </row>
    <row r="28" spans="1:17" s="81" customFormat="1" ht="27.95" customHeight="1">
      <c r="A28" s="261"/>
      <c r="B28" s="129"/>
      <c r="C28" s="129"/>
      <c r="D28" s="129"/>
      <c r="E28" s="129"/>
      <c r="F28" s="129"/>
      <c r="G28" s="129"/>
      <c r="H28" s="129"/>
      <c r="I28" s="129"/>
      <c r="J28" s="129"/>
    </row>
    <row r="29" spans="1:17" s="81" customFormat="1" ht="27.95" customHeight="1">
      <c r="A29" s="261"/>
      <c r="B29" s="129"/>
      <c r="C29" s="129"/>
      <c r="D29" s="129"/>
      <c r="E29" s="129"/>
      <c r="F29" s="129"/>
      <c r="G29" s="129"/>
      <c r="H29" s="129"/>
      <c r="I29" s="129"/>
      <c r="J29" s="129"/>
    </row>
    <row r="30" spans="1:17" s="81" customFormat="1" ht="27.95" customHeight="1">
      <c r="A30" s="78"/>
      <c r="B30" s="129"/>
      <c r="C30" s="129"/>
      <c r="D30" s="129"/>
      <c r="E30" s="129"/>
      <c r="F30" s="129"/>
      <c r="G30" s="129"/>
      <c r="H30" s="129"/>
      <c r="I30" s="129"/>
      <c r="J30" s="129"/>
    </row>
    <row r="31" spans="1:17" s="81" customFormat="1" ht="27.95" customHeight="1">
      <c r="A31" s="84"/>
      <c r="B31" s="129"/>
      <c r="C31" s="129"/>
      <c r="D31" s="129"/>
      <c r="E31" s="129"/>
      <c r="F31" s="129"/>
      <c r="G31" s="129"/>
      <c r="H31" s="129"/>
      <c r="I31" s="129"/>
      <c r="J31" s="129"/>
    </row>
    <row r="32" spans="1:17" s="81" customFormat="1" ht="27.95" customHeight="1">
      <c r="A32" s="85"/>
      <c r="B32" s="129"/>
      <c r="C32" s="129"/>
      <c r="D32" s="129"/>
      <c r="E32" s="129"/>
      <c r="F32" s="129"/>
      <c r="G32" s="129"/>
      <c r="H32" s="129"/>
      <c r="I32" s="129"/>
      <c r="J32" s="129"/>
    </row>
    <row r="33" spans="1:19" s="81" customFormat="1" ht="27.95" customHeight="1">
      <c r="A33" s="85"/>
      <c r="B33" s="129"/>
      <c r="C33" s="129"/>
      <c r="D33" s="129"/>
      <c r="E33" s="129"/>
      <c r="F33" s="129"/>
      <c r="G33" s="129"/>
      <c r="H33" s="129"/>
      <c r="I33" s="129"/>
      <c r="J33" s="129"/>
    </row>
    <row r="34" spans="1:19" s="81" customFormat="1" ht="27.95" customHeight="1">
      <c r="A34" s="78"/>
      <c r="B34" s="129"/>
      <c r="C34" s="129"/>
      <c r="D34" s="129"/>
      <c r="E34" s="129"/>
      <c r="F34" s="129"/>
      <c r="G34" s="129"/>
      <c r="H34" s="129"/>
      <c r="I34" s="129"/>
      <c r="J34" s="129"/>
    </row>
    <row r="35" spans="1:19" s="81" customFormat="1" ht="27.95" customHeight="1">
      <c r="A35" s="84"/>
      <c r="B35" s="129"/>
      <c r="C35" s="129"/>
      <c r="D35" s="129"/>
      <c r="E35" s="129"/>
      <c r="F35" s="129"/>
      <c r="G35" s="129"/>
      <c r="H35" s="129"/>
      <c r="I35" s="129"/>
      <c r="J35" s="129"/>
    </row>
    <row r="36" spans="1:19" s="81" customFormat="1" ht="27.95" customHeight="1">
      <c r="A36" s="261"/>
      <c r="B36" s="129"/>
      <c r="C36" s="129"/>
      <c r="D36" s="129"/>
      <c r="E36" s="129"/>
      <c r="F36" s="129"/>
      <c r="G36" s="129"/>
      <c r="H36" s="129"/>
      <c r="I36" s="129"/>
      <c r="J36" s="129"/>
    </row>
    <row r="37" spans="1:19" s="81" customFormat="1" ht="27.95" customHeight="1">
      <c r="A37" s="261"/>
      <c r="B37" s="129"/>
      <c r="C37" s="129"/>
      <c r="D37" s="129"/>
      <c r="E37" s="129"/>
      <c r="F37" s="129"/>
      <c r="G37" s="129"/>
      <c r="H37" s="129"/>
      <c r="I37" s="129"/>
      <c r="J37" s="129"/>
    </row>
    <row r="38" spans="1:19" s="81" customFormat="1" ht="27.95" customHeight="1">
      <c r="A38" s="78"/>
      <c r="B38" s="129"/>
      <c r="C38" s="129"/>
      <c r="D38" s="129"/>
      <c r="E38" s="129"/>
      <c r="F38" s="129"/>
      <c r="G38" s="129"/>
      <c r="H38" s="129"/>
      <c r="I38" s="129"/>
      <c r="J38" s="129"/>
    </row>
    <row r="39" spans="1:19" s="81" customFormat="1" ht="27.95" customHeight="1">
      <c r="A39" s="84"/>
      <c r="B39" s="129"/>
      <c r="C39" s="129"/>
      <c r="D39" s="129"/>
      <c r="E39" s="129"/>
      <c r="F39" s="129"/>
      <c r="G39" s="129"/>
      <c r="H39" s="129"/>
      <c r="I39" s="129"/>
      <c r="J39" s="129"/>
    </row>
    <row r="40" spans="1:19" s="81" customFormat="1" ht="27.95" customHeight="1">
      <c r="A40" s="85"/>
      <c r="B40" s="129"/>
      <c r="C40" s="129"/>
      <c r="D40" s="129"/>
      <c r="E40" s="129"/>
      <c r="F40" s="129"/>
      <c r="G40" s="129"/>
      <c r="H40" s="129"/>
      <c r="I40" s="129"/>
      <c r="J40" s="129"/>
    </row>
    <row r="41" spans="1:19" s="81" customFormat="1" ht="27.95" customHeight="1">
      <c r="A41" s="85"/>
      <c r="B41" s="129"/>
      <c r="C41" s="129"/>
      <c r="D41" s="129"/>
      <c r="E41" s="129"/>
      <c r="F41" s="129"/>
      <c r="G41" s="129"/>
      <c r="H41" s="129"/>
      <c r="I41" s="129"/>
      <c r="J41" s="129"/>
    </row>
    <row r="42" spans="1:19" s="81" customFormat="1" ht="27.95" customHeight="1">
      <c r="A42" s="78"/>
      <c r="B42" s="129"/>
      <c r="C42" s="129"/>
      <c r="D42" s="129"/>
      <c r="E42" s="129"/>
      <c r="F42" s="129"/>
      <c r="G42" s="129"/>
      <c r="H42" s="129"/>
      <c r="I42" s="129"/>
      <c r="J42" s="129"/>
    </row>
    <row r="43" spans="1:19" s="81" customFormat="1" ht="27.95" customHeight="1">
      <c r="A43" s="84"/>
      <c r="B43" s="129"/>
      <c r="C43" s="129"/>
      <c r="D43" s="129"/>
      <c r="E43" s="129"/>
      <c r="F43" s="129"/>
      <c r="G43" s="129"/>
      <c r="H43" s="129"/>
      <c r="I43" s="129"/>
      <c r="J43" s="129"/>
    </row>
    <row r="44" spans="1:19" s="81" customFormat="1" ht="27.95" customHeight="1">
      <c r="A44" s="261"/>
      <c r="B44" s="129"/>
      <c r="C44" s="129"/>
      <c r="D44" s="129"/>
      <c r="E44" s="129"/>
      <c r="F44" s="129"/>
      <c r="G44" s="129"/>
      <c r="H44" s="129"/>
      <c r="I44" s="129"/>
      <c r="J44" s="129"/>
    </row>
    <row r="45" spans="1:19" s="81" customFormat="1" ht="27.95" customHeight="1">
      <c r="A45" s="261"/>
      <c r="B45" s="129"/>
      <c r="C45" s="129"/>
      <c r="D45" s="129"/>
      <c r="E45" s="129"/>
      <c r="F45" s="129"/>
      <c r="G45" s="129"/>
      <c r="H45" s="129"/>
      <c r="I45" s="129"/>
      <c r="J45" s="129"/>
    </row>
    <row r="46" spans="1:19" s="81" customFormat="1" ht="27.95" customHeight="1">
      <c r="A46" s="78"/>
      <c r="B46" s="129"/>
      <c r="C46" s="129"/>
      <c r="D46" s="129"/>
      <c r="E46" s="129"/>
      <c r="F46" s="129"/>
      <c r="G46" s="129"/>
      <c r="H46" s="129"/>
      <c r="I46" s="129"/>
      <c r="J46" s="129"/>
    </row>
    <row r="47" spans="1:19" s="81" customFormat="1" ht="27.95" customHeight="1">
      <c r="A47" s="84"/>
      <c r="B47" s="129"/>
      <c r="C47" s="129"/>
      <c r="D47" s="129"/>
      <c r="E47" s="129"/>
      <c r="F47" s="129"/>
      <c r="G47" s="129"/>
      <c r="H47" s="129"/>
      <c r="I47" s="129"/>
      <c r="J47" s="129"/>
    </row>
    <row r="48" spans="1:19" s="81" customFormat="1" ht="27.95" customHeight="1">
      <c r="A48" s="85"/>
      <c r="B48" s="129"/>
      <c r="C48" s="129"/>
      <c r="D48" s="129"/>
      <c r="E48" s="129"/>
      <c r="F48" s="129"/>
      <c r="G48" s="129"/>
      <c r="H48" s="129"/>
      <c r="I48" s="129"/>
      <c r="J48" s="127"/>
      <c r="K48" s="125"/>
      <c r="L48" s="125"/>
      <c r="Q48" s="265"/>
      <c r="R48" s="265"/>
      <c r="S48" s="265"/>
    </row>
    <row r="49" spans="1:20" s="81" customFormat="1" ht="27.95" customHeight="1">
      <c r="A49" s="85"/>
      <c r="B49" s="129"/>
      <c r="C49" s="129"/>
      <c r="D49" s="129"/>
      <c r="E49" s="129"/>
      <c r="F49" s="129"/>
      <c r="G49" s="129"/>
      <c r="H49" s="129"/>
      <c r="I49" s="129"/>
      <c r="J49" s="127"/>
      <c r="K49" s="125"/>
      <c r="L49" s="125"/>
      <c r="P49" s="113"/>
      <c r="Q49" s="114"/>
      <c r="R49" s="115"/>
      <c r="S49" s="115" t="s">
        <v>10</v>
      </c>
      <c r="T49" s="83"/>
    </row>
    <row r="50" spans="1:20" s="81" customFormat="1" ht="27.95" customHeight="1">
      <c r="A50" s="78"/>
      <c r="B50" s="129"/>
      <c r="C50" s="129"/>
      <c r="D50" s="129"/>
      <c r="E50" s="129"/>
      <c r="F50" s="129"/>
      <c r="G50" s="129"/>
      <c r="H50" s="129"/>
      <c r="I50" s="129"/>
      <c r="J50" s="127"/>
      <c r="K50" s="125"/>
      <c r="L50" s="125"/>
      <c r="P50" s="266" t="s">
        <v>2</v>
      </c>
      <c r="Q50" s="113"/>
      <c r="R50" s="113"/>
      <c r="S50" s="113">
        <v>4</v>
      </c>
      <c r="T50" s="83"/>
    </row>
    <row r="51" spans="1:20" s="81" customFormat="1" ht="27.95" customHeight="1">
      <c r="A51" s="84"/>
      <c r="B51" s="129"/>
      <c r="C51" s="129"/>
      <c r="D51" s="129"/>
      <c r="E51" s="129"/>
      <c r="F51" s="129"/>
      <c r="G51" s="129"/>
      <c r="H51" s="129"/>
      <c r="I51" s="129"/>
      <c r="J51" s="127"/>
      <c r="K51" s="125"/>
      <c r="L51" s="125"/>
      <c r="P51" s="266"/>
      <c r="Q51" s="113"/>
      <c r="R51" s="113"/>
      <c r="S51" s="113"/>
      <c r="T51" s="83"/>
    </row>
    <row r="52" spans="1:20" s="81" customFormat="1" ht="27.95" customHeight="1">
      <c r="A52" s="261"/>
      <c r="B52" s="129"/>
      <c r="C52" s="129"/>
      <c r="D52" s="129"/>
      <c r="E52" s="129"/>
      <c r="F52" s="129"/>
      <c r="G52" s="129"/>
      <c r="H52" s="129"/>
      <c r="I52" s="129"/>
      <c r="J52" s="127"/>
      <c r="K52" s="125"/>
      <c r="L52" s="125"/>
      <c r="P52" s="266" t="s">
        <v>3</v>
      </c>
      <c r="Q52" s="116"/>
      <c r="R52" s="116"/>
      <c r="S52" s="113">
        <v>3</v>
      </c>
      <c r="T52" s="83"/>
    </row>
    <row r="53" spans="1:20" s="81" customFormat="1" ht="27.95" customHeight="1">
      <c r="A53" s="261"/>
      <c r="B53" s="129"/>
      <c r="C53" s="129"/>
      <c r="D53" s="129"/>
      <c r="E53" s="129"/>
      <c r="F53" s="129"/>
      <c r="G53" s="129"/>
      <c r="H53" s="129"/>
      <c r="I53" s="129"/>
      <c r="J53" s="127"/>
      <c r="K53" s="125"/>
      <c r="L53" s="125"/>
      <c r="P53" s="266"/>
      <c r="Q53" s="113"/>
      <c r="R53" s="116"/>
      <c r="S53" s="113"/>
      <c r="T53" s="83"/>
    </row>
    <row r="54" spans="1:20" s="81" customFormat="1" ht="27.95" customHeight="1">
      <c r="A54" s="78"/>
      <c r="B54" s="129"/>
      <c r="C54" s="129"/>
      <c r="D54" s="129"/>
      <c r="E54" s="129"/>
      <c r="F54" s="129"/>
      <c r="G54" s="129"/>
      <c r="H54" s="129"/>
      <c r="I54" s="129"/>
      <c r="J54" s="127"/>
      <c r="K54" s="125"/>
      <c r="L54" s="125"/>
      <c r="P54" s="266" t="s">
        <v>4</v>
      </c>
      <c r="Q54" s="116"/>
      <c r="R54" s="116"/>
      <c r="S54" s="113">
        <v>2</v>
      </c>
      <c r="T54" s="83"/>
    </row>
    <row r="55" spans="1:20" s="81" customFormat="1" ht="27.95" customHeight="1">
      <c r="A55" s="84"/>
      <c r="B55" s="129"/>
      <c r="C55" s="129"/>
      <c r="D55" s="129"/>
      <c r="E55" s="129"/>
      <c r="F55" s="129"/>
      <c r="G55" s="129"/>
      <c r="H55" s="129"/>
      <c r="I55" s="129"/>
      <c r="J55" s="127"/>
      <c r="K55" s="125"/>
      <c r="L55" s="125"/>
      <c r="P55" s="266"/>
      <c r="Q55" s="113"/>
      <c r="R55" s="116"/>
      <c r="S55" s="113"/>
      <c r="T55" s="83"/>
    </row>
    <row r="56" spans="1:20" s="81" customFormat="1" ht="27.95" customHeight="1">
      <c r="A56" s="85"/>
      <c r="B56" s="129"/>
      <c r="C56" s="129"/>
      <c r="D56" s="129"/>
      <c r="E56" s="129"/>
      <c r="F56" s="129"/>
      <c r="G56" s="129"/>
      <c r="H56" s="129"/>
      <c r="I56" s="129"/>
      <c r="J56" s="127"/>
      <c r="K56" s="125"/>
      <c r="L56" s="125"/>
      <c r="P56" s="266" t="s">
        <v>5</v>
      </c>
      <c r="Q56" s="116"/>
      <c r="R56" s="116"/>
      <c r="S56" s="113">
        <v>1</v>
      </c>
      <c r="T56" s="83"/>
    </row>
    <row r="57" spans="1:20" s="81" customFormat="1" ht="27.95" customHeight="1">
      <c r="A57" s="85"/>
      <c r="B57" s="129"/>
      <c r="C57" s="129"/>
      <c r="D57" s="129"/>
      <c r="E57" s="129"/>
      <c r="F57" s="129"/>
      <c r="G57" s="129"/>
      <c r="H57" s="129"/>
      <c r="I57" s="129"/>
      <c r="J57" s="127"/>
      <c r="K57" s="125"/>
      <c r="L57" s="125"/>
      <c r="P57" s="266"/>
      <c r="Q57" s="113"/>
      <c r="R57" s="116"/>
      <c r="S57" s="117"/>
    </row>
    <row r="58" spans="1:20" s="81" customFormat="1" ht="27.95" customHeight="1">
      <c r="A58" s="78"/>
      <c r="B58" s="129"/>
      <c r="C58" s="129"/>
      <c r="D58" s="129"/>
      <c r="E58" s="129"/>
      <c r="F58" s="129"/>
      <c r="G58" s="129"/>
      <c r="H58" s="129"/>
      <c r="I58" s="129"/>
      <c r="J58" s="127"/>
      <c r="K58" s="125"/>
      <c r="L58" s="125"/>
      <c r="Q58" s="82"/>
      <c r="R58" s="83"/>
    </row>
    <row r="59" spans="1:20" s="81" customFormat="1" ht="27.95" customHeight="1">
      <c r="A59" s="84"/>
      <c r="B59" s="129"/>
      <c r="C59" s="129"/>
      <c r="D59" s="129"/>
      <c r="E59" s="129"/>
      <c r="F59" s="129"/>
      <c r="G59" s="129"/>
      <c r="H59" s="129"/>
      <c r="I59" s="129"/>
      <c r="J59" s="127"/>
      <c r="K59" s="125"/>
      <c r="L59" s="125"/>
      <c r="Q59" s="82"/>
      <c r="R59" s="83"/>
    </row>
    <row r="60" spans="1:20" s="81" customFormat="1" ht="27.95" customHeight="1">
      <c r="A60" s="261"/>
      <c r="B60" s="129"/>
      <c r="C60" s="129"/>
      <c r="D60" s="129"/>
      <c r="E60" s="129"/>
      <c r="F60" s="129"/>
      <c r="G60" s="129"/>
      <c r="H60" s="129"/>
      <c r="I60" s="129"/>
      <c r="J60" s="127"/>
      <c r="K60" s="125"/>
      <c r="L60" s="125"/>
      <c r="Q60" s="82"/>
      <c r="R60" s="83"/>
    </row>
    <row r="61" spans="1:20" s="81" customFormat="1" ht="27.95" customHeight="1">
      <c r="A61" s="261"/>
      <c r="B61" s="129"/>
      <c r="C61" s="129"/>
      <c r="D61" s="129"/>
      <c r="E61" s="129"/>
      <c r="F61" s="129"/>
      <c r="G61" s="129"/>
      <c r="H61" s="129"/>
      <c r="I61" s="129"/>
      <c r="J61" s="127"/>
      <c r="K61" s="125"/>
      <c r="L61" s="125"/>
      <c r="Q61" s="82"/>
      <c r="R61" s="83"/>
    </row>
    <row r="62" spans="1:20" s="81" customFormat="1" ht="27.95" customHeight="1">
      <c r="A62" s="78"/>
      <c r="B62" s="129"/>
      <c r="C62" s="129"/>
      <c r="D62" s="129"/>
      <c r="E62" s="129"/>
      <c r="F62" s="129"/>
      <c r="G62" s="129"/>
      <c r="H62" s="129"/>
      <c r="I62" s="129"/>
      <c r="J62" s="127"/>
      <c r="K62" s="125"/>
      <c r="L62" s="125"/>
      <c r="Q62" s="82"/>
      <c r="R62" s="83"/>
    </row>
    <row r="63" spans="1:20" s="81" customFormat="1" ht="27.95" customHeight="1">
      <c r="A63" s="84"/>
      <c r="B63" s="129"/>
      <c r="C63" s="129"/>
      <c r="D63" s="129"/>
      <c r="E63" s="129"/>
      <c r="F63" s="129"/>
      <c r="G63" s="129"/>
      <c r="H63" s="129"/>
      <c r="I63" s="129"/>
      <c r="J63" s="127"/>
      <c r="K63" s="125"/>
      <c r="L63" s="125"/>
      <c r="Q63" s="82"/>
      <c r="R63" s="83"/>
    </row>
    <row r="64" spans="1:20" s="81" customFormat="1" ht="27.95" customHeight="1">
      <c r="A64" s="85"/>
      <c r="B64" s="129"/>
      <c r="C64" s="129"/>
      <c r="D64" s="129"/>
      <c r="E64" s="129"/>
      <c r="F64" s="129"/>
      <c r="G64" s="129"/>
      <c r="H64" s="129"/>
      <c r="I64" s="129"/>
      <c r="J64" s="127"/>
      <c r="K64" s="125"/>
      <c r="L64" s="125"/>
      <c r="Q64" s="82"/>
      <c r="R64" s="83"/>
    </row>
    <row r="65" spans="2:12" s="129" customFormat="1" ht="30" customHeight="1">
      <c r="J65" s="127"/>
      <c r="K65" s="125"/>
      <c r="L65" s="125"/>
    </row>
    <row r="66" spans="2:12" s="129" customFormat="1" ht="26.25" customHeight="1">
      <c r="J66" s="127"/>
      <c r="K66" s="125"/>
      <c r="L66" s="125"/>
    </row>
    <row r="67" spans="2:12" s="129" customFormat="1" ht="26.25" customHeight="1">
      <c r="J67" s="127"/>
      <c r="K67" s="125"/>
      <c r="L67" s="125"/>
    </row>
    <row r="68" spans="2:12" s="129" customFormat="1" ht="26.25" customHeight="1">
      <c r="J68" s="127"/>
      <c r="K68" s="125"/>
      <c r="L68" s="125"/>
    </row>
    <row r="69" spans="2:12" s="129" customFormat="1" ht="26.25" customHeight="1">
      <c r="J69" s="127"/>
      <c r="K69" s="125"/>
      <c r="L69" s="125"/>
    </row>
    <row r="70" spans="2:12" s="129" customFormat="1" ht="26.25" customHeight="1">
      <c r="J70" s="127"/>
      <c r="K70" s="125"/>
      <c r="L70" s="125"/>
    </row>
    <row r="71" spans="2:12" s="129" customFormat="1" ht="26.25" customHeight="1">
      <c r="B71" s="125"/>
      <c r="C71" s="123"/>
      <c r="D71" s="123"/>
      <c r="E71" s="127"/>
      <c r="F71" s="125"/>
      <c r="G71" s="125"/>
      <c r="H71" s="123"/>
      <c r="I71" s="123"/>
      <c r="J71" s="127"/>
      <c r="K71" s="125"/>
      <c r="L71" s="125"/>
    </row>
    <row r="72" spans="2:12" s="129" customFormat="1" ht="26.25" customHeight="1">
      <c r="B72" s="125"/>
      <c r="C72" s="123"/>
      <c r="D72" s="123"/>
      <c r="E72" s="127"/>
      <c r="F72" s="125"/>
      <c r="G72" s="125"/>
      <c r="H72" s="123"/>
      <c r="I72" s="123"/>
      <c r="J72" s="127"/>
      <c r="K72" s="125"/>
      <c r="L72" s="125"/>
    </row>
    <row r="73" spans="2:12" s="129" customFormat="1" ht="26.25" customHeight="1">
      <c r="B73" s="125"/>
      <c r="C73" s="123"/>
      <c r="D73" s="123"/>
      <c r="E73" s="127"/>
      <c r="F73" s="125"/>
      <c r="G73" s="125"/>
      <c r="H73" s="123"/>
      <c r="I73" s="123"/>
      <c r="J73" s="127"/>
      <c r="K73" s="125"/>
      <c r="L73" s="125"/>
    </row>
    <row r="74" spans="2:12" s="129" customFormat="1" ht="26.25" customHeight="1">
      <c r="B74" s="125"/>
      <c r="C74" s="123"/>
      <c r="D74" s="123"/>
      <c r="E74" s="127"/>
      <c r="F74" s="125"/>
      <c r="G74" s="125"/>
      <c r="H74" s="123"/>
      <c r="I74" s="123"/>
      <c r="J74" s="127"/>
      <c r="K74" s="125"/>
      <c r="L74" s="125"/>
    </row>
    <row r="75" spans="2:12" s="129" customFormat="1" ht="26.25" customHeight="1">
      <c r="B75" s="125"/>
      <c r="C75" s="123"/>
      <c r="D75" s="123"/>
      <c r="E75" s="127"/>
      <c r="F75" s="125"/>
      <c r="G75" s="125"/>
      <c r="H75" s="123"/>
      <c r="I75" s="123"/>
      <c r="J75" s="127"/>
      <c r="K75" s="125"/>
      <c r="L75" s="125"/>
    </row>
    <row r="76" spans="2:12" s="129" customFormat="1" ht="26.25" customHeight="1">
      <c r="B76" s="125"/>
      <c r="C76" s="123"/>
      <c r="D76" s="123"/>
      <c r="E76" s="127"/>
      <c r="F76" s="125"/>
      <c r="G76" s="125"/>
      <c r="H76" s="123"/>
      <c r="I76" s="123"/>
      <c r="J76" s="127"/>
      <c r="K76" s="125"/>
      <c r="L76" s="125"/>
    </row>
    <row r="77" spans="2:12" s="129" customFormat="1" ht="26.25" customHeight="1">
      <c r="B77" s="125"/>
      <c r="C77" s="123"/>
      <c r="D77" s="123"/>
      <c r="E77" s="127"/>
      <c r="F77" s="125"/>
      <c r="G77" s="125"/>
      <c r="H77" s="123"/>
      <c r="I77" s="123"/>
      <c r="J77" s="127"/>
      <c r="K77" s="125"/>
      <c r="L77" s="125"/>
    </row>
    <row r="78" spans="2:12" s="129" customFormat="1" ht="26.25" customHeight="1">
      <c r="B78" s="125"/>
      <c r="C78" s="123"/>
      <c r="D78" s="123"/>
      <c r="E78" s="127"/>
      <c r="F78" s="125"/>
      <c r="G78" s="125"/>
      <c r="H78" s="123"/>
      <c r="I78" s="123"/>
      <c r="J78" s="127"/>
      <c r="K78" s="125"/>
      <c r="L78" s="125"/>
    </row>
    <row r="79" spans="2:12" s="129" customFormat="1" ht="26.25" customHeight="1">
      <c r="B79" s="125"/>
      <c r="C79" s="123"/>
      <c r="D79" s="123"/>
      <c r="E79" s="127"/>
      <c r="F79" s="125"/>
      <c r="G79" s="125"/>
      <c r="H79" s="123"/>
      <c r="I79" s="123"/>
      <c r="J79" s="127"/>
      <c r="K79" s="125"/>
      <c r="L79" s="125"/>
    </row>
    <row r="80" spans="2:12" s="129" customFormat="1" ht="26.25" customHeight="1">
      <c r="B80" s="125"/>
      <c r="C80" s="123"/>
      <c r="D80" s="123"/>
      <c r="E80" s="127"/>
      <c r="F80" s="125"/>
      <c r="G80" s="125"/>
      <c r="H80" s="123"/>
      <c r="I80" s="123"/>
      <c r="J80" s="127"/>
      <c r="K80" s="125"/>
      <c r="L80" s="125"/>
    </row>
    <row r="81" spans="2:12" s="129" customFormat="1" ht="26.25" customHeight="1">
      <c r="B81" s="125"/>
      <c r="C81" s="123"/>
      <c r="D81" s="123"/>
      <c r="E81" s="127"/>
      <c r="F81" s="125"/>
      <c r="G81" s="125"/>
      <c r="H81" s="123"/>
      <c r="I81" s="123"/>
      <c r="J81" s="127"/>
      <c r="K81" s="125"/>
      <c r="L81" s="125"/>
    </row>
    <row r="82" spans="2:12" s="129" customFormat="1" ht="26.25" customHeight="1">
      <c r="B82" s="125"/>
      <c r="C82" s="123"/>
      <c r="D82" s="123"/>
      <c r="E82" s="127"/>
      <c r="F82" s="125"/>
      <c r="G82" s="125"/>
      <c r="H82" s="123"/>
      <c r="I82" s="123"/>
      <c r="J82" s="127"/>
      <c r="K82" s="125"/>
      <c r="L82" s="125"/>
    </row>
    <row r="83" spans="2:12" s="129" customFormat="1" ht="26.25" customHeight="1">
      <c r="B83" s="125"/>
      <c r="C83" s="123"/>
      <c r="D83" s="123"/>
      <c r="E83" s="127"/>
      <c r="F83" s="125"/>
      <c r="G83" s="125"/>
      <c r="H83" s="123"/>
      <c r="I83" s="123"/>
      <c r="J83" s="127"/>
      <c r="K83" s="125"/>
      <c r="L83" s="125"/>
    </row>
    <row r="84" spans="2:12" s="129" customFormat="1" ht="26.25" customHeight="1">
      <c r="B84" s="125"/>
      <c r="C84" s="123"/>
      <c r="D84" s="123"/>
      <c r="E84" s="127"/>
      <c r="F84" s="125"/>
      <c r="G84" s="125"/>
      <c r="H84" s="123"/>
      <c r="I84" s="123"/>
      <c r="J84" s="127"/>
      <c r="K84" s="125"/>
      <c r="L84" s="125"/>
    </row>
    <row r="85" spans="2:12" s="129" customFormat="1" ht="26.25" customHeight="1">
      <c r="B85" s="125"/>
      <c r="C85" s="123"/>
      <c r="D85" s="123"/>
      <c r="E85" s="127"/>
      <c r="F85" s="125"/>
      <c r="G85" s="125"/>
      <c r="H85" s="123"/>
      <c r="I85" s="123"/>
      <c r="J85" s="127"/>
      <c r="K85" s="125"/>
      <c r="L85" s="125"/>
    </row>
    <row r="86" spans="2:12" s="129" customFormat="1" ht="26.25" customHeight="1">
      <c r="B86" s="125"/>
      <c r="C86" s="123"/>
      <c r="D86" s="123"/>
      <c r="E86" s="127"/>
      <c r="F86" s="125"/>
      <c r="G86" s="125"/>
      <c r="H86" s="123"/>
      <c r="I86" s="123"/>
      <c r="J86" s="127"/>
      <c r="K86" s="125"/>
      <c r="L86" s="125"/>
    </row>
    <row r="87" spans="2:12" s="129" customFormat="1" ht="26.25" customHeight="1">
      <c r="B87" s="125"/>
      <c r="C87" s="123"/>
      <c r="D87" s="123"/>
      <c r="E87" s="127"/>
      <c r="F87" s="125"/>
      <c r="G87" s="125"/>
      <c r="H87" s="123"/>
      <c r="I87" s="123"/>
      <c r="J87" s="127"/>
      <c r="K87" s="125"/>
      <c r="L87" s="125"/>
    </row>
    <row r="88" spans="2:12" s="129" customFormat="1" ht="26.25" customHeight="1">
      <c r="B88" s="125"/>
      <c r="C88" s="123"/>
      <c r="D88" s="123"/>
      <c r="E88" s="127"/>
      <c r="F88" s="125"/>
      <c r="G88" s="125"/>
      <c r="H88" s="123"/>
      <c r="I88" s="123"/>
      <c r="J88" s="127"/>
      <c r="K88" s="125"/>
      <c r="L88" s="125"/>
    </row>
    <row r="89" spans="2:12" s="129" customFormat="1" ht="26.25" customHeight="1">
      <c r="B89" s="125"/>
      <c r="C89" s="123"/>
      <c r="D89" s="123"/>
      <c r="E89" s="127"/>
      <c r="F89" s="125"/>
      <c r="G89" s="125"/>
      <c r="H89" s="123"/>
      <c r="I89" s="123"/>
      <c r="J89" s="127"/>
      <c r="K89" s="125"/>
      <c r="L89" s="125"/>
    </row>
    <row r="90" spans="2:12" s="129" customFormat="1" ht="26.25" customHeight="1">
      <c r="B90" s="125"/>
      <c r="C90" s="123"/>
      <c r="D90" s="123"/>
      <c r="E90" s="127"/>
      <c r="F90" s="125"/>
      <c r="G90" s="125"/>
      <c r="H90" s="123"/>
      <c r="I90" s="123"/>
      <c r="J90" s="127"/>
      <c r="K90" s="125"/>
      <c r="L90" s="125"/>
    </row>
    <row r="91" spans="2:12" s="129" customFormat="1" ht="26.25" customHeight="1">
      <c r="B91" s="125"/>
      <c r="C91" s="123"/>
      <c r="D91" s="123"/>
      <c r="E91" s="127"/>
      <c r="F91" s="125"/>
      <c r="G91" s="125"/>
      <c r="H91" s="123"/>
      <c r="I91" s="123"/>
      <c r="J91" s="127"/>
      <c r="K91" s="125"/>
      <c r="L91" s="125"/>
    </row>
    <row r="92" spans="2:12" s="129" customFormat="1" ht="26.25" customHeight="1">
      <c r="B92" s="125"/>
      <c r="C92" s="123"/>
      <c r="D92" s="123"/>
      <c r="E92" s="127"/>
      <c r="F92" s="125"/>
      <c r="G92" s="125"/>
      <c r="H92" s="123"/>
      <c r="I92" s="123"/>
      <c r="J92" s="127"/>
      <c r="K92" s="125"/>
      <c r="L92" s="125"/>
    </row>
    <row r="93" spans="2:12" s="129" customFormat="1" ht="26.25" customHeight="1">
      <c r="B93" s="125"/>
      <c r="C93" s="123"/>
      <c r="D93" s="123"/>
      <c r="E93" s="127"/>
      <c r="F93" s="125"/>
      <c r="G93" s="125"/>
      <c r="H93" s="123"/>
      <c r="I93" s="123"/>
      <c r="J93" s="127"/>
      <c r="K93" s="125"/>
      <c r="L93" s="125"/>
    </row>
    <row r="94" spans="2:12" s="129" customFormat="1" ht="26.25" customHeight="1">
      <c r="B94" s="125"/>
      <c r="C94" s="123"/>
      <c r="D94" s="123"/>
      <c r="E94" s="127"/>
      <c r="F94" s="125"/>
      <c r="G94" s="125"/>
      <c r="H94" s="123"/>
      <c r="I94" s="123"/>
      <c r="J94" s="127"/>
      <c r="K94" s="125"/>
      <c r="L94" s="125"/>
    </row>
    <row r="95" spans="2:12" s="129" customFormat="1" ht="26.25" customHeight="1">
      <c r="B95" s="125"/>
      <c r="C95" s="123"/>
      <c r="D95" s="123"/>
      <c r="E95" s="127"/>
      <c r="F95" s="125"/>
      <c r="G95" s="125"/>
      <c r="H95" s="123"/>
      <c r="I95" s="123"/>
      <c r="J95" s="127"/>
      <c r="K95" s="125"/>
      <c r="L95" s="125"/>
    </row>
    <row r="96" spans="2:12" s="129" customFormat="1" ht="26.25" customHeight="1">
      <c r="B96" s="125"/>
      <c r="C96" s="123"/>
      <c r="D96" s="123"/>
      <c r="E96" s="127"/>
      <c r="F96" s="125"/>
      <c r="G96" s="125"/>
      <c r="H96" s="123"/>
      <c r="I96" s="123"/>
      <c r="J96" s="127"/>
      <c r="K96" s="125"/>
      <c r="L96" s="125"/>
    </row>
    <row r="97" spans="2:19" s="129" customFormat="1" ht="26.25" customHeight="1">
      <c r="B97" s="125"/>
      <c r="C97" s="123"/>
      <c r="D97" s="123"/>
      <c r="E97" s="127"/>
      <c r="F97" s="125"/>
      <c r="G97" s="125"/>
      <c r="H97" s="123"/>
      <c r="I97" s="123"/>
      <c r="J97" s="127"/>
      <c r="K97" s="125"/>
      <c r="L97" s="125"/>
    </row>
    <row r="98" spans="2:19" s="129" customFormat="1" ht="26.25" customHeight="1">
      <c r="B98" s="125"/>
      <c r="C98" s="123"/>
      <c r="D98" s="123"/>
      <c r="E98" s="127"/>
      <c r="F98" s="125"/>
      <c r="G98" s="125"/>
      <c r="H98" s="123"/>
      <c r="I98" s="123"/>
      <c r="J98" s="127"/>
      <c r="K98" s="125"/>
      <c r="L98" s="125"/>
    </row>
    <row r="99" spans="2:19" s="129" customFormat="1" ht="26.25" customHeight="1">
      <c r="B99" s="125"/>
      <c r="C99" s="123"/>
      <c r="D99" s="123"/>
      <c r="E99" s="127"/>
      <c r="F99" s="125"/>
      <c r="G99" s="125"/>
      <c r="H99" s="123"/>
      <c r="I99" s="123"/>
      <c r="J99" s="127"/>
      <c r="K99" s="125"/>
      <c r="L99" s="125"/>
    </row>
    <row r="100" spans="2:19" s="129" customFormat="1" ht="26.25" customHeight="1">
      <c r="B100" s="125"/>
      <c r="C100" s="123"/>
      <c r="D100" s="123"/>
      <c r="E100" s="127"/>
      <c r="F100" s="125"/>
      <c r="G100" s="125"/>
      <c r="H100" s="123"/>
      <c r="I100" s="123"/>
      <c r="J100" s="127"/>
      <c r="K100" s="125"/>
      <c r="L100" s="125"/>
    </row>
    <row r="101" spans="2:19" s="129" customFormat="1" ht="26.25" customHeight="1">
      <c r="I101" s="125"/>
      <c r="J101" s="123"/>
      <c r="K101" s="123"/>
      <c r="L101" s="127"/>
      <c r="M101" s="125"/>
      <c r="N101" s="125"/>
      <c r="O101" s="123"/>
      <c r="P101" s="123"/>
      <c r="Q101" s="127"/>
      <c r="R101" s="125"/>
      <c r="S101" s="125"/>
    </row>
    <row r="102" spans="2:19" s="129" customFormat="1" ht="26.25" customHeight="1">
      <c r="I102" s="125"/>
      <c r="J102" s="123"/>
      <c r="K102" s="123"/>
      <c r="L102" s="127"/>
      <c r="M102" s="125"/>
      <c r="N102" s="125"/>
      <c r="O102" s="123"/>
      <c r="P102" s="123"/>
      <c r="Q102" s="127"/>
      <c r="R102" s="125"/>
      <c r="S102" s="125"/>
    </row>
    <row r="103" spans="2:19" s="129" customFormat="1" ht="26.25" customHeight="1">
      <c r="I103" s="125"/>
      <c r="J103" s="123"/>
      <c r="K103" s="123"/>
      <c r="L103" s="127"/>
      <c r="M103" s="125"/>
      <c r="N103" s="125"/>
      <c r="O103" s="123"/>
      <c r="P103" s="123"/>
      <c r="Q103" s="127"/>
      <c r="R103" s="125"/>
      <c r="S103" s="125"/>
    </row>
    <row r="104" spans="2:19" s="129" customFormat="1" ht="26.25" customHeight="1">
      <c r="I104" s="125"/>
      <c r="J104" s="123"/>
      <c r="K104" s="123"/>
      <c r="L104" s="127"/>
      <c r="M104" s="125"/>
      <c r="N104" s="125"/>
      <c r="O104" s="123"/>
      <c r="P104" s="123"/>
      <c r="Q104" s="127"/>
      <c r="R104" s="125"/>
      <c r="S104" s="125"/>
    </row>
    <row r="105" spans="2:19" s="129" customFormat="1" ht="26.25" customHeight="1">
      <c r="I105" s="125"/>
      <c r="J105" s="123"/>
      <c r="K105" s="123"/>
      <c r="L105" s="127"/>
      <c r="M105" s="125"/>
      <c r="N105" s="125"/>
      <c r="O105" s="123"/>
      <c r="P105" s="123"/>
      <c r="Q105" s="127"/>
      <c r="R105" s="125"/>
      <c r="S105" s="125"/>
    </row>
    <row r="106" spans="2:19" s="129" customFormat="1" ht="26.25" customHeight="1">
      <c r="I106" s="125"/>
      <c r="J106" s="123"/>
      <c r="K106" s="123"/>
      <c r="L106" s="127"/>
      <c r="M106" s="125"/>
      <c r="N106" s="125"/>
      <c r="O106" s="123"/>
      <c r="P106" s="123"/>
      <c r="Q106" s="127"/>
      <c r="R106" s="125"/>
      <c r="S106" s="125"/>
    </row>
    <row r="107" spans="2:19" s="129" customFormat="1" ht="26.25" customHeight="1">
      <c r="I107" s="125"/>
      <c r="J107" s="123"/>
      <c r="K107" s="123"/>
      <c r="L107" s="127"/>
      <c r="M107" s="125"/>
      <c r="N107" s="125"/>
      <c r="O107" s="123"/>
      <c r="P107" s="123"/>
      <c r="Q107" s="127"/>
      <c r="R107" s="125"/>
      <c r="S107" s="125"/>
    </row>
    <row r="108" spans="2:19" s="129" customFormat="1" ht="26.25" customHeight="1">
      <c r="I108" s="125"/>
      <c r="J108" s="123"/>
      <c r="K108" s="123"/>
      <c r="L108" s="127"/>
      <c r="M108" s="125"/>
      <c r="N108" s="125"/>
      <c r="O108" s="123"/>
      <c r="P108" s="123"/>
      <c r="Q108" s="127"/>
      <c r="R108" s="125"/>
      <c r="S108" s="125"/>
    </row>
    <row r="109" spans="2:19" s="129" customFormat="1" ht="26.25" customHeight="1">
      <c r="I109" s="125"/>
      <c r="J109" s="123"/>
      <c r="K109" s="123"/>
      <c r="L109" s="127"/>
      <c r="M109" s="125"/>
      <c r="N109" s="125"/>
      <c r="O109" s="123"/>
      <c r="P109" s="123"/>
      <c r="Q109" s="127"/>
      <c r="R109" s="125"/>
      <c r="S109" s="125"/>
    </row>
    <row r="110" spans="2:19" s="129" customFormat="1" ht="26.25" customHeight="1">
      <c r="I110" s="125"/>
      <c r="J110" s="123"/>
      <c r="K110" s="123"/>
      <c r="L110" s="127"/>
      <c r="M110" s="125"/>
      <c r="N110" s="125"/>
      <c r="O110" s="123"/>
      <c r="P110" s="123"/>
      <c r="Q110" s="127"/>
      <c r="R110" s="125"/>
      <c r="S110" s="125"/>
    </row>
    <row r="111" spans="2:19" s="129" customFormat="1" ht="26.25" customHeight="1">
      <c r="I111" s="125"/>
      <c r="J111" s="123"/>
      <c r="K111" s="123"/>
      <c r="L111" s="127"/>
      <c r="M111" s="125"/>
      <c r="N111" s="125"/>
      <c r="O111" s="123"/>
      <c r="P111" s="123"/>
      <c r="Q111" s="127"/>
      <c r="R111" s="125"/>
      <c r="S111" s="125"/>
    </row>
    <row r="112" spans="2:19" s="129" customFormat="1" ht="26.25" customHeight="1">
      <c r="I112" s="125"/>
      <c r="J112" s="123"/>
      <c r="K112" s="123"/>
      <c r="L112" s="127"/>
      <c r="M112" s="125"/>
      <c r="N112" s="125"/>
      <c r="O112" s="123"/>
      <c r="P112" s="123"/>
      <c r="Q112" s="127"/>
      <c r="R112" s="125"/>
      <c r="S112" s="125"/>
    </row>
    <row r="113" spans="9:19" s="129" customFormat="1" ht="26.25" customHeight="1">
      <c r="I113" s="125"/>
      <c r="J113" s="123"/>
      <c r="K113" s="123"/>
      <c r="L113" s="127"/>
      <c r="M113" s="125"/>
      <c r="N113" s="125"/>
      <c r="O113" s="123"/>
      <c r="P113" s="123"/>
      <c r="Q113" s="127"/>
      <c r="R113" s="125"/>
      <c r="S113" s="125"/>
    </row>
    <row r="114" spans="9:19" s="129" customFormat="1" ht="26.25" customHeight="1">
      <c r="I114" s="125"/>
      <c r="J114" s="123"/>
      <c r="K114" s="123"/>
      <c r="L114" s="127"/>
      <c r="M114" s="125"/>
      <c r="N114" s="125"/>
      <c r="O114" s="123"/>
      <c r="P114" s="123"/>
      <c r="Q114" s="127"/>
      <c r="R114" s="125"/>
      <c r="S114" s="125"/>
    </row>
    <row r="115" spans="9:19" s="129" customFormat="1" ht="26.25" customHeight="1">
      <c r="I115" s="125"/>
      <c r="J115" s="123"/>
      <c r="K115" s="123"/>
      <c r="L115" s="127"/>
      <c r="M115" s="125"/>
      <c r="N115" s="125"/>
      <c r="O115" s="123"/>
      <c r="P115" s="123"/>
      <c r="Q115" s="127"/>
      <c r="R115" s="125"/>
      <c r="S115" s="125"/>
    </row>
    <row r="116" spans="9:19" s="129" customFormat="1" ht="26.25" customHeight="1">
      <c r="I116" s="125"/>
      <c r="J116" s="123"/>
      <c r="K116" s="123"/>
      <c r="L116" s="127"/>
      <c r="M116" s="125"/>
      <c r="N116" s="125"/>
      <c r="O116" s="123"/>
      <c r="P116" s="123"/>
      <c r="Q116" s="127"/>
      <c r="R116" s="125"/>
      <c r="S116" s="125"/>
    </row>
    <row r="117" spans="9:19" s="129" customFormat="1" ht="26.25" customHeight="1">
      <c r="I117" s="125"/>
      <c r="J117" s="123"/>
      <c r="K117" s="123"/>
      <c r="L117" s="127"/>
      <c r="M117" s="125"/>
      <c r="N117" s="125"/>
      <c r="O117" s="123"/>
      <c r="P117" s="123"/>
      <c r="Q117" s="127"/>
      <c r="R117" s="125"/>
      <c r="S117" s="125"/>
    </row>
    <row r="118" spans="9:19" s="129" customFormat="1" ht="26.25" customHeight="1">
      <c r="I118" s="125"/>
      <c r="J118" s="123"/>
      <c r="K118" s="123"/>
      <c r="L118" s="127"/>
      <c r="M118" s="125"/>
      <c r="N118" s="125"/>
      <c r="O118" s="123"/>
      <c r="P118" s="123"/>
      <c r="Q118" s="127"/>
      <c r="R118" s="125"/>
      <c r="S118" s="125"/>
    </row>
    <row r="119" spans="9:19" s="129" customFormat="1" ht="26.25" customHeight="1">
      <c r="I119" s="125"/>
      <c r="J119" s="123"/>
      <c r="K119" s="123"/>
      <c r="L119" s="127"/>
      <c r="M119" s="125"/>
      <c r="N119" s="125"/>
      <c r="O119" s="123"/>
      <c r="P119" s="123"/>
      <c r="Q119" s="127"/>
      <c r="R119" s="125"/>
      <c r="S119" s="125"/>
    </row>
    <row r="120" spans="9:19" s="129" customFormat="1" ht="26.25" customHeight="1">
      <c r="I120" s="125"/>
      <c r="J120" s="123"/>
      <c r="K120" s="123"/>
      <c r="L120" s="127"/>
      <c r="M120" s="125"/>
      <c r="N120" s="125"/>
      <c r="O120" s="123"/>
      <c r="P120" s="123"/>
      <c r="Q120" s="127"/>
      <c r="R120" s="125"/>
      <c r="S120" s="125"/>
    </row>
    <row r="121" spans="9:19" s="129" customFormat="1" ht="26.25" customHeight="1">
      <c r="I121" s="125"/>
      <c r="J121" s="123"/>
      <c r="K121" s="123"/>
      <c r="L121" s="127"/>
      <c r="M121" s="125"/>
      <c r="N121" s="125"/>
      <c r="O121" s="123"/>
      <c r="P121" s="123"/>
      <c r="Q121" s="127"/>
      <c r="R121" s="125"/>
      <c r="S121" s="125"/>
    </row>
    <row r="122" spans="9:19" s="129" customFormat="1" ht="26.25" customHeight="1">
      <c r="I122" s="125"/>
      <c r="J122" s="123"/>
      <c r="K122" s="123"/>
      <c r="L122" s="127"/>
      <c r="M122" s="125"/>
      <c r="N122" s="125"/>
      <c r="O122" s="123"/>
      <c r="P122" s="123"/>
      <c r="Q122" s="127"/>
      <c r="R122" s="125"/>
      <c r="S122" s="125"/>
    </row>
    <row r="123" spans="9:19" s="129" customFormat="1" ht="26.25" customHeight="1">
      <c r="I123" s="125"/>
      <c r="J123" s="123"/>
      <c r="K123" s="123"/>
      <c r="L123" s="127"/>
      <c r="M123" s="125"/>
      <c r="N123" s="125"/>
      <c r="O123" s="123"/>
      <c r="P123" s="123"/>
      <c r="Q123" s="127"/>
      <c r="R123" s="125"/>
      <c r="S123" s="125"/>
    </row>
    <row r="124" spans="9:19" s="129" customFormat="1" ht="26.25" customHeight="1">
      <c r="I124" s="125"/>
      <c r="J124" s="123"/>
      <c r="K124" s="123"/>
      <c r="L124" s="127"/>
      <c r="M124" s="125"/>
      <c r="N124" s="125"/>
      <c r="O124" s="123"/>
      <c r="P124" s="123"/>
      <c r="Q124" s="127"/>
      <c r="R124" s="125"/>
      <c r="S124" s="125"/>
    </row>
    <row r="125" spans="9:19" s="129" customFormat="1" ht="26.25" customHeight="1">
      <c r="I125" s="125"/>
      <c r="J125" s="123"/>
      <c r="K125" s="123"/>
      <c r="L125" s="127"/>
      <c r="M125" s="125"/>
      <c r="N125" s="125"/>
      <c r="O125" s="123"/>
      <c r="P125" s="123"/>
      <c r="Q125" s="127"/>
      <c r="R125" s="125"/>
      <c r="S125" s="125"/>
    </row>
    <row r="126" spans="9:19" s="129" customFormat="1" ht="26.25" customHeight="1">
      <c r="I126" s="125"/>
      <c r="J126" s="123"/>
      <c r="K126" s="123"/>
      <c r="L126" s="127"/>
      <c r="M126" s="125"/>
      <c r="N126" s="125"/>
      <c r="O126" s="123"/>
      <c r="P126" s="123"/>
      <c r="Q126" s="127"/>
      <c r="R126" s="125"/>
      <c r="S126" s="125"/>
    </row>
    <row r="127" spans="9:19" s="129" customFormat="1" ht="26.25" customHeight="1">
      <c r="I127" s="125"/>
      <c r="J127" s="123"/>
      <c r="K127" s="123"/>
      <c r="L127" s="127"/>
      <c r="M127" s="125"/>
      <c r="N127" s="125"/>
      <c r="O127" s="123"/>
      <c r="P127" s="123"/>
      <c r="Q127" s="127"/>
      <c r="R127" s="125"/>
      <c r="S127" s="125"/>
    </row>
    <row r="128" spans="9:19" s="129" customFormat="1" ht="26.25" customHeight="1">
      <c r="I128" s="125"/>
      <c r="J128" s="123"/>
      <c r="K128" s="123"/>
      <c r="L128" s="127"/>
      <c r="M128" s="125"/>
      <c r="N128" s="125"/>
      <c r="O128" s="123"/>
      <c r="P128" s="123"/>
      <c r="Q128" s="127"/>
      <c r="R128" s="125"/>
      <c r="S128" s="125"/>
    </row>
  </sheetData>
  <sheetProtection formatCells="0" formatColumns="0" formatRows="0"/>
  <mergeCells count="33">
    <mergeCell ref="P54:P55"/>
    <mergeCell ref="P56:P57"/>
    <mergeCell ref="A60:A61"/>
    <mergeCell ref="H8:I8"/>
    <mergeCell ref="H16:I16"/>
    <mergeCell ref="M12:N12"/>
    <mergeCell ref="A36:A37"/>
    <mergeCell ref="A44:A45"/>
    <mergeCell ref="Q48:S48"/>
    <mergeCell ref="P50:P51"/>
    <mergeCell ref="A52:A53"/>
    <mergeCell ref="P52:P53"/>
    <mergeCell ref="E19:F19"/>
    <mergeCell ref="A20:A21"/>
    <mergeCell ref="D20:E20"/>
    <mergeCell ref="E21:F21"/>
    <mergeCell ref="A28:A29"/>
    <mergeCell ref="R10:W11"/>
    <mergeCell ref="E11:F11"/>
    <mergeCell ref="A12:A13"/>
    <mergeCell ref="D12:E12"/>
    <mergeCell ref="E13:F13"/>
    <mergeCell ref="E5:F5"/>
    <mergeCell ref="R6:U6"/>
    <mergeCell ref="V6:W6"/>
    <mergeCell ref="R8:U8"/>
    <mergeCell ref="V8:W8"/>
    <mergeCell ref="B1:H1"/>
    <mergeCell ref="I1:Y1"/>
    <mergeCell ref="E3:F3"/>
    <mergeCell ref="R3:R4"/>
    <mergeCell ref="S3:W4"/>
    <mergeCell ref="D4:E4"/>
  </mergeCells>
  <dataValidations count="2">
    <dataValidation type="list" allowBlank="1" sqref="B2">
      <formula1>#REF!</formula1>
    </dataValidation>
    <dataValidation type="list" allowBlank="1" sqref="B22 B18 B14 B10 B6">
      <formula1>#REF!</formula1>
    </dataValidation>
  </dataValidations>
  <printOptions horizontalCentered="1" verticalCentered="1"/>
  <pageMargins left="0.25" right="0.25" top="0.75" bottom="0.75" header="0.3" footer="0.3"/>
  <pageSetup paperSize="180" scale="36" pageOrder="overThenDown" orientation="landscape" horizontalDpi="4294967293" verticalDpi="4294967293"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1"/>
  <dimension ref="A1:G263"/>
  <sheetViews>
    <sheetView topLeftCell="A193" workbookViewId="0">
      <selection activeCell="A209" sqref="A209"/>
    </sheetView>
  </sheetViews>
  <sheetFormatPr defaultRowHeight="14.25"/>
  <cols>
    <col min="1" max="1" width="8.875" customWidth="1"/>
    <col min="2" max="2" width="28.625" customWidth="1"/>
    <col min="3" max="3" width="68.875" bestFit="1" customWidth="1"/>
    <col min="5" max="5" width="11.375" customWidth="1"/>
  </cols>
  <sheetData>
    <row r="1" spans="1:7" ht="52.5" thickBot="1">
      <c r="A1" s="49" t="s">
        <v>6</v>
      </c>
      <c r="B1" s="50" t="s">
        <v>7</v>
      </c>
      <c r="C1" s="49" t="s">
        <v>8</v>
      </c>
      <c r="D1" s="49" t="s">
        <v>11</v>
      </c>
      <c r="E1" s="49" t="s">
        <v>12</v>
      </c>
      <c r="F1" s="49" t="s">
        <v>13</v>
      </c>
      <c r="G1" s="49" t="s">
        <v>14</v>
      </c>
    </row>
    <row r="2" spans="1:7" s="48" customFormat="1" ht="18" thickBot="1">
      <c r="A2" s="51">
        <v>0</v>
      </c>
      <c r="B2" s="50" t="s">
        <v>21</v>
      </c>
      <c r="C2" s="52" t="s">
        <v>21</v>
      </c>
      <c r="D2" s="49" t="s">
        <v>21</v>
      </c>
      <c r="E2" s="49" t="s">
        <v>21</v>
      </c>
      <c r="F2" s="49" t="s">
        <v>21</v>
      </c>
      <c r="G2" s="49" t="s">
        <v>21</v>
      </c>
    </row>
    <row r="3" spans="1:7" ht="15">
      <c r="A3" s="141">
        <v>1</v>
      </c>
      <c r="B3" s="143" t="s">
        <v>30</v>
      </c>
      <c r="C3" s="146" t="s">
        <v>31</v>
      </c>
      <c r="D3" s="142" t="s">
        <v>32</v>
      </c>
      <c r="E3" s="142">
        <v>2008</v>
      </c>
      <c r="F3" s="144" t="s">
        <v>21</v>
      </c>
      <c r="G3" s="142" t="s">
        <v>33</v>
      </c>
    </row>
    <row r="4" spans="1:7" ht="15">
      <c r="A4" s="141">
        <v>2</v>
      </c>
      <c r="B4" s="143" t="s">
        <v>34</v>
      </c>
      <c r="C4" s="146" t="s">
        <v>31</v>
      </c>
      <c r="D4" s="142" t="s">
        <v>35</v>
      </c>
      <c r="E4" s="142">
        <v>2007</v>
      </c>
      <c r="F4" s="144" t="s">
        <v>21</v>
      </c>
      <c r="G4" s="142" t="s">
        <v>33</v>
      </c>
    </row>
    <row r="5" spans="1:7" ht="15">
      <c r="A5" s="141">
        <v>3</v>
      </c>
      <c r="B5" s="143" t="s">
        <v>36</v>
      </c>
      <c r="C5" s="146" t="s">
        <v>31</v>
      </c>
      <c r="D5" s="142" t="s">
        <v>32</v>
      </c>
      <c r="E5" s="142">
        <v>2005</v>
      </c>
      <c r="F5" s="144">
        <v>34</v>
      </c>
      <c r="G5" s="142" t="s">
        <v>37</v>
      </c>
    </row>
    <row r="6" spans="1:7" ht="15">
      <c r="A6" s="142">
        <v>4</v>
      </c>
      <c r="B6" s="147" t="s">
        <v>38</v>
      </c>
      <c r="C6" s="146" t="s">
        <v>31</v>
      </c>
      <c r="D6" s="142" t="s">
        <v>32</v>
      </c>
      <c r="E6" s="142">
        <v>2004</v>
      </c>
      <c r="F6" s="144">
        <v>45</v>
      </c>
      <c r="G6" s="142" t="s">
        <v>37</v>
      </c>
    </row>
    <row r="7" spans="1:7" ht="15">
      <c r="A7" s="142">
        <v>5</v>
      </c>
      <c r="B7" s="142" t="s">
        <v>39</v>
      </c>
      <c r="C7" s="146" t="s">
        <v>31</v>
      </c>
      <c r="D7" s="142" t="s">
        <v>32</v>
      </c>
      <c r="E7" s="142">
        <v>2006</v>
      </c>
      <c r="F7" s="144">
        <v>37</v>
      </c>
      <c r="G7" s="142" t="s">
        <v>37</v>
      </c>
    </row>
    <row r="8" spans="1:7" ht="15">
      <c r="A8" s="141">
        <v>6</v>
      </c>
      <c r="B8" s="148" t="s">
        <v>40</v>
      </c>
      <c r="C8" s="146" t="s">
        <v>31</v>
      </c>
      <c r="D8" s="148" t="s">
        <v>32</v>
      </c>
      <c r="E8" s="142">
        <v>2003</v>
      </c>
      <c r="F8" s="144">
        <v>71</v>
      </c>
      <c r="G8" s="142" t="s">
        <v>37</v>
      </c>
    </row>
    <row r="9" spans="1:7" ht="15">
      <c r="A9" s="141">
        <v>7</v>
      </c>
      <c r="B9" s="142" t="s">
        <v>41</v>
      </c>
      <c r="C9" s="146" t="s">
        <v>31</v>
      </c>
      <c r="D9" s="142" t="s">
        <v>32</v>
      </c>
      <c r="E9" s="146">
        <v>2001</v>
      </c>
      <c r="F9" s="144">
        <v>55</v>
      </c>
      <c r="G9" s="142" t="s">
        <v>37</v>
      </c>
    </row>
    <row r="10" spans="1:7" ht="15">
      <c r="A10" s="141">
        <v>8</v>
      </c>
      <c r="B10" s="147" t="s">
        <v>42</v>
      </c>
      <c r="C10" s="142" t="s">
        <v>43</v>
      </c>
      <c r="D10" s="147" t="s">
        <v>35</v>
      </c>
      <c r="E10" s="142">
        <v>2001</v>
      </c>
      <c r="F10" s="144">
        <v>73</v>
      </c>
      <c r="G10" s="142" t="s">
        <v>37</v>
      </c>
    </row>
    <row r="11" spans="1:7" ht="15">
      <c r="A11" s="141">
        <v>9</v>
      </c>
      <c r="B11" s="142" t="s">
        <v>44</v>
      </c>
      <c r="C11" s="142" t="s">
        <v>43</v>
      </c>
      <c r="D11" s="142" t="s">
        <v>32</v>
      </c>
      <c r="E11" s="142">
        <v>2005</v>
      </c>
      <c r="F11" s="144">
        <v>39</v>
      </c>
      <c r="G11" s="142" t="s">
        <v>37</v>
      </c>
    </row>
    <row r="12" spans="1:7" ht="15">
      <c r="A12" s="141">
        <v>10</v>
      </c>
      <c r="B12" s="142" t="s">
        <v>45</v>
      </c>
      <c r="C12" s="142" t="s">
        <v>43</v>
      </c>
      <c r="D12" s="142" t="s">
        <v>35</v>
      </c>
      <c r="E12" s="142">
        <v>2005</v>
      </c>
      <c r="F12" s="144">
        <v>56</v>
      </c>
      <c r="G12" s="142" t="s">
        <v>37</v>
      </c>
    </row>
    <row r="13" spans="1:7" ht="15">
      <c r="A13" s="141">
        <v>11</v>
      </c>
      <c r="B13" s="142" t="s">
        <v>46</v>
      </c>
      <c r="C13" s="142" t="s">
        <v>43</v>
      </c>
      <c r="D13" s="142" t="s">
        <v>35</v>
      </c>
      <c r="E13" s="142">
        <v>2008</v>
      </c>
      <c r="F13" s="144" t="s">
        <v>47</v>
      </c>
      <c r="G13" s="142" t="s">
        <v>33</v>
      </c>
    </row>
    <row r="14" spans="1:7" ht="15">
      <c r="A14" s="141">
        <v>12</v>
      </c>
      <c r="B14" s="142" t="s">
        <v>48</v>
      </c>
      <c r="C14" s="142" t="s">
        <v>49</v>
      </c>
      <c r="D14" s="142" t="s">
        <v>35</v>
      </c>
      <c r="E14" s="142">
        <v>2006</v>
      </c>
      <c r="F14" s="144">
        <v>48</v>
      </c>
      <c r="G14" s="142" t="s">
        <v>37</v>
      </c>
    </row>
    <row r="15" spans="1:7" ht="15">
      <c r="A15" s="142">
        <v>13</v>
      </c>
      <c r="B15" s="142" t="s">
        <v>50</v>
      </c>
      <c r="C15" s="142" t="s">
        <v>49</v>
      </c>
      <c r="D15" s="142" t="s">
        <v>32</v>
      </c>
      <c r="E15" s="142">
        <v>2002</v>
      </c>
      <c r="F15" s="144">
        <v>72</v>
      </c>
      <c r="G15" s="142" t="s">
        <v>37</v>
      </c>
    </row>
    <row r="16" spans="1:7" ht="15">
      <c r="A16" s="142">
        <v>14</v>
      </c>
      <c r="B16" s="142" t="s">
        <v>51</v>
      </c>
      <c r="C16" s="142" t="s">
        <v>52</v>
      </c>
      <c r="D16" s="142" t="s">
        <v>32</v>
      </c>
      <c r="E16" s="142">
        <v>2001</v>
      </c>
      <c r="F16" s="144">
        <v>101</v>
      </c>
      <c r="G16" s="142" t="s">
        <v>37</v>
      </c>
    </row>
    <row r="17" spans="1:7" ht="15">
      <c r="A17" s="141">
        <v>15</v>
      </c>
      <c r="B17" s="142" t="s">
        <v>53</v>
      </c>
      <c r="C17" s="149" t="s">
        <v>52</v>
      </c>
      <c r="D17" s="142" t="s">
        <v>32</v>
      </c>
      <c r="E17" s="142">
        <v>2001</v>
      </c>
      <c r="F17" s="144">
        <v>65</v>
      </c>
      <c r="G17" s="142" t="s">
        <v>37</v>
      </c>
    </row>
    <row r="18" spans="1:7" ht="15">
      <c r="A18" s="141">
        <v>16</v>
      </c>
      <c r="B18" s="142" t="s">
        <v>54</v>
      </c>
      <c r="C18" s="149" t="s">
        <v>52</v>
      </c>
      <c r="D18" s="142" t="s">
        <v>32</v>
      </c>
      <c r="E18" s="142">
        <v>2005</v>
      </c>
      <c r="F18" s="144">
        <v>47</v>
      </c>
      <c r="G18" s="142" t="s">
        <v>37</v>
      </c>
    </row>
    <row r="19" spans="1:7" ht="15">
      <c r="A19" s="141">
        <v>17</v>
      </c>
      <c r="B19" s="142" t="s">
        <v>55</v>
      </c>
      <c r="C19" s="149" t="s">
        <v>52</v>
      </c>
      <c r="D19" s="142" t="s">
        <v>35</v>
      </c>
      <c r="E19" s="142">
        <v>2002</v>
      </c>
      <c r="F19" s="144">
        <v>56</v>
      </c>
      <c r="G19" s="142" t="s">
        <v>37</v>
      </c>
    </row>
    <row r="20" spans="1:7" ht="15">
      <c r="A20" s="141">
        <v>18</v>
      </c>
      <c r="B20" s="142" t="s">
        <v>56</v>
      </c>
      <c r="C20" s="149" t="s">
        <v>52</v>
      </c>
      <c r="D20" s="142" t="s">
        <v>35</v>
      </c>
      <c r="E20" s="142">
        <v>2007</v>
      </c>
      <c r="F20" s="144" t="s">
        <v>21</v>
      </c>
      <c r="G20" s="142" t="s">
        <v>33</v>
      </c>
    </row>
    <row r="21" spans="1:7" ht="15">
      <c r="A21" s="141">
        <v>19</v>
      </c>
      <c r="B21" s="142" t="s">
        <v>57</v>
      </c>
      <c r="C21" s="149" t="s">
        <v>58</v>
      </c>
      <c r="D21" s="142" t="s">
        <v>35</v>
      </c>
      <c r="E21" s="142">
        <v>2004</v>
      </c>
      <c r="F21" s="144">
        <v>46.6</v>
      </c>
      <c r="G21" s="142" t="s">
        <v>37</v>
      </c>
    </row>
    <row r="22" spans="1:7" ht="15">
      <c r="A22" s="141">
        <v>20</v>
      </c>
      <c r="B22" s="142" t="s">
        <v>59</v>
      </c>
      <c r="C22" s="149" t="s">
        <v>58</v>
      </c>
      <c r="D22" s="142" t="s">
        <v>35</v>
      </c>
      <c r="E22" s="142">
        <v>2004</v>
      </c>
      <c r="F22" s="144">
        <v>58</v>
      </c>
      <c r="G22" s="142" t="s">
        <v>37</v>
      </c>
    </row>
    <row r="23" spans="1:7" ht="15">
      <c r="A23" s="141">
        <v>21</v>
      </c>
      <c r="B23" s="142" t="s">
        <v>60</v>
      </c>
      <c r="C23" s="149" t="s">
        <v>58</v>
      </c>
      <c r="D23" s="142" t="s">
        <v>32</v>
      </c>
      <c r="E23" s="142">
        <v>2000</v>
      </c>
      <c r="F23" s="144">
        <v>73</v>
      </c>
      <c r="G23" s="142" t="s">
        <v>37</v>
      </c>
    </row>
    <row r="24" spans="1:7" ht="15">
      <c r="A24" s="142">
        <v>22</v>
      </c>
      <c r="B24" s="142" t="s">
        <v>61</v>
      </c>
      <c r="C24" s="149" t="s">
        <v>58</v>
      </c>
      <c r="D24" s="142" t="s">
        <v>32</v>
      </c>
      <c r="E24" s="142">
        <v>2002</v>
      </c>
      <c r="F24" s="144">
        <v>60</v>
      </c>
      <c r="G24" s="142" t="s">
        <v>37</v>
      </c>
    </row>
    <row r="25" spans="1:7" ht="15">
      <c r="A25" s="142">
        <v>23</v>
      </c>
      <c r="B25" s="142" t="s">
        <v>62</v>
      </c>
      <c r="C25" s="149" t="s">
        <v>58</v>
      </c>
      <c r="D25" s="142" t="s">
        <v>32</v>
      </c>
      <c r="E25" s="142">
        <v>2000</v>
      </c>
      <c r="F25" s="144">
        <v>65</v>
      </c>
      <c r="G25" s="142" t="s">
        <v>37</v>
      </c>
    </row>
    <row r="26" spans="1:7" ht="15">
      <c r="A26" s="141">
        <v>24</v>
      </c>
      <c r="B26" s="142" t="s">
        <v>63</v>
      </c>
      <c r="C26" s="149" t="s">
        <v>58</v>
      </c>
      <c r="D26" s="142" t="s">
        <v>32</v>
      </c>
      <c r="E26" s="142">
        <v>2001</v>
      </c>
      <c r="F26" s="144">
        <v>57</v>
      </c>
      <c r="G26" s="142" t="s">
        <v>37</v>
      </c>
    </row>
    <row r="27" spans="1:7" ht="15">
      <c r="A27" s="141">
        <v>25</v>
      </c>
      <c r="B27" s="142" t="s">
        <v>64</v>
      </c>
      <c r="C27" s="149" t="s">
        <v>58</v>
      </c>
      <c r="D27" s="142" t="s">
        <v>32</v>
      </c>
      <c r="E27" s="142">
        <v>2004</v>
      </c>
      <c r="F27" s="144">
        <v>41.1</v>
      </c>
      <c r="G27" s="142" t="s">
        <v>37</v>
      </c>
    </row>
    <row r="28" spans="1:7" ht="15">
      <c r="A28" s="141">
        <v>26</v>
      </c>
      <c r="B28" s="142" t="s">
        <v>65</v>
      </c>
      <c r="C28" s="149" t="s">
        <v>19</v>
      </c>
      <c r="D28" s="142" t="s">
        <v>32</v>
      </c>
      <c r="E28" s="142">
        <v>2006</v>
      </c>
      <c r="F28" s="144">
        <v>49</v>
      </c>
      <c r="G28" s="142" t="s">
        <v>37</v>
      </c>
    </row>
    <row r="29" spans="1:7" ht="15">
      <c r="A29" s="141">
        <v>27</v>
      </c>
      <c r="B29" s="142" t="s">
        <v>66</v>
      </c>
      <c r="C29" s="149" t="s">
        <v>19</v>
      </c>
      <c r="D29" s="142" t="s">
        <v>32</v>
      </c>
      <c r="E29" s="142">
        <v>2004</v>
      </c>
      <c r="F29" s="144">
        <v>57</v>
      </c>
      <c r="G29" s="142" t="s">
        <v>37</v>
      </c>
    </row>
    <row r="30" spans="1:7" ht="15">
      <c r="A30" s="141">
        <v>28</v>
      </c>
      <c r="B30" s="142" t="s">
        <v>67</v>
      </c>
      <c r="C30" s="149" t="s">
        <v>19</v>
      </c>
      <c r="D30" s="142" t="s">
        <v>32</v>
      </c>
      <c r="E30" s="142">
        <v>1999</v>
      </c>
      <c r="F30" s="144">
        <v>69</v>
      </c>
      <c r="G30" s="142" t="s">
        <v>37</v>
      </c>
    </row>
    <row r="31" spans="1:7" ht="15">
      <c r="A31" s="141">
        <v>29</v>
      </c>
      <c r="B31" s="142" t="s">
        <v>68</v>
      </c>
      <c r="C31" s="149" t="s">
        <v>19</v>
      </c>
      <c r="D31" s="142" t="s">
        <v>32</v>
      </c>
      <c r="E31" s="142">
        <v>2006</v>
      </c>
      <c r="F31" s="144" t="s">
        <v>21</v>
      </c>
      <c r="G31" s="142" t="s">
        <v>33</v>
      </c>
    </row>
    <row r="32" spans="1:7" ht="15">
      <c r="A32" s="141">
        <v>30</v>
      </c>
      <c r="B32" s="142" t="s">
        <v>69</v>
      </c>
      <c r="C32" s="149" t="s">
        <v>19</v>
      </c>
      <c r="D32" s="142" t="s">
        <v>35</v>
      </c>
      <c r="E32" s="142">
        <v>2001</v>
      </c>
      <c r="F32" s="144" t="s">
        <v>21</v>
      </c>
      <c r="G32" s="142" t="s">
        <v>33</v>
      </c>
    </row>
    <row r="33" spans="1:7" ht="15">
      <c r="A33" s="142">
        <v>31</v>
      </c>
      <c r="B33" s="142" t="s">
        <v>70</v>
      </c>
      <c r="C33" s="149" t="s">
        <v>71</v>
      </c>
      <c r="D33" s="142" t="s">
        <v>32</v>
      </c>
      <c r="E33" s="142">
        <v>2003</v>
      </c>
      <c r="F33" s="144">
        <v>74</v>
      </c>
      <c r="G33" s="142" t="s">
        <v>37</v>
      </c>
    </row>
    <row r="34" spans="1:7" ht="15">
      <c r="A34" s="142">
        <v>32</v>
      </c>
      <c r="B34" s="142" t="s">
        <v>72</v>
      </c>
      <c r="C34" s="149" t="s">
        <v>71</v>
      </c>
      <c r="D34" s="142" t="s">
        <v>32</v>
      </c>
      <c r="E34" s="142">
        <v>2000</v>
      </c>
      <c r="F34" s="144" t="s">
        <v>21</v>
      </c>
      <c r="G34" s="142" t="s">
        <v>33</v>
      </c>
    </row>
    <row r="35" spans="1:7" ht="15">
      <c r="A35" s="141">
        <v>33</v>
      </c>
      <c r="B35" s="142" t="s">
        <v>73</v>
      </c>
      <c r="C35" s="149" t="s">
        <v>71</v>
      </c>
      <c r="D35" s="142" t="s">
        <v>35</v>
      </c>
      <c r="E35" s="142">
        <v>2005</v>
      </c>
      <c r="F35" s="144">
        <v>53</v>
      </c>
      <c r="G35" s="142" t="s">
        <v>37</v>
      </c>
    </row>
    <row r="36" spans="1:7" ht="15">
      <c r="A36" s="141">
        <v>34</v>
      </c>
      <c r="B36" s="142" t="s">
        <v>74</v>
      </c>
      <c r="C36" s="149" t="s">
        <v>71</v>
      </c>
      <c r="D36" s="142" t="s">
        <v>35</v>
      </c>
      <c r="E36" s="142">
        <v>2005</v>
      </c>
      <c r="F36" s="144">
        <v>57</v>
      </c>
      <c r="G36" s="142" t="s">
        <v>37</v>
      </c>
    </row>
    <row r="37" spans="1:7" ht="15">
      <c r="A37" s="141">
        <v>35</v>
      </c>
      <c r="B37" s="142" t="s">
        <v>75</v>
      </c>
      <c r="C37" s="149" t="s">
        <v>71</v>
      </c>
      <c r="D37" s="142" t="s">
        <v>32</v>
      </c>
      <c r="E37" s="142">
        <v>2005</v>
      </c>
      <c r="F37" s="144">
        <v>48</v>
      </c>
      <c r="G37" s="142" t="s">
        <v>37</v>
      </c>
    </row>
    <row r="38" spans="1:7" ht="15">
      <c r="A38" s="141">
        <v>36</v>
      </c>
      <c r="B38" s="142" t="s">
        <v>76</v>
      </c>
      <c r="C38" s="142" t="s">
        <v>77</v>
      </c>
      <c r="D38" s="142" t="s">
        <v>35</v>
      </c>
      <c r="E38" s="142">
        <v>2004</v>
      </c>
      <c r="F38" s="144"/>
      <c r="G38" s="142" t="s">
        <v>33</v>
      </c>
    </row>
    <row r="39" spans="1:7" ht="15">
      <c r="A39" s="141">
        <v>37</v>
      </c>
      <c r="B39" s="142" t="s">
        <v>78</v>
      </c>
      <c r="C39" s="142" t="s">
        <v>77</v>
      </c>
      <c r="D39" s="142" t="s">
        <v>35</v>
      </c>
      <c r="E39" s="142">
        <v>2005</v>
      </c>
      <c r="F39" s="144">
        <v>50</v>
      </c>
      <c r="G39" s="142" t="s">
        <v>37</v>
      </c>
    </row>
    <row r="40" spans="1:7" ht="15">
      <c r="A40" s="141">
        <v>38</v>
      </c>
      <c r="B40" s="142" t="s">
        <v>79</v>
      </c>
      <c r="C40" s="142" t="s">
        <v>77</v>
      </c>
      <c r="D40" s="142" t="s">
        <v>35</v>
      </c>
      <c r="E40" s="142">
        <v>2004</v>
      </c>
      <c r="F40" s="144"/>
      <c r="G40" s="142" t="s">
        <v>33</v>
      </c>
    </row>
    <row r="41" spans="1:7" ht="15">
      <c r="A41" s="141">
        <v>39</v>
      </c>
      <c r="B41" s="142" t="s">
        <v>80</v>
      </c>
      <c r="C41" s="142" t="s">
        <v>81</v>
      </c>
      <c r="D41" s="142" t="s">
        <v>35</v>
      </c>
      <c r="E41" s="142">
        <v>2000</v>
      </c>
      <c r="F41" s="144">
        <v>79</v>
      </c>
      <c r="G41" s="142" t="s">
        <v>37</v>
      </c>
    </row>
    <row r="42" spans="1:7" ht="15">
      <c r="A42" s="142">
        <v>40</v>
      </c>
      <c r="B42" s="142" t="s">
        <v>82</v>
      </c>
      <c r="C42" s="142" t="s">
        <v>81</v>
      </c>
      <c r="D42" s="142" t="s">
        <v>32</v>
      </c>
      <c r="E42" s="142">
        <v>2003</v>
      </c>
      <c r="F42" s="144">
        <v>56</v>
      </c>
      <c r="G42" s="142" t="s">
        <v>37</v>
      </c>
    </row>
    <row r="43" spans="1:7" ht="15">
      <c r="A43" s="142">
        <v>41</v>
      </c>
      <c r="B43" s="142" t="s">
        <v>83</v>
      </c>
      <c r="C43" s="142" t="s">
        <v>81</v>
      </c>
      <c r="D43" s="142" t="s">
        <v>32</v>
      </c>
      <c r="E43" s="142">
        <v>2000</v>
      </c>
      <c r="F43" s="144">
        <v>96</v>
      </c>
      <c r="G43" s="142" t="s">
        <v>37</v>
      </c>
    </row>
    <row r="44" spans="1:7" ht="15">
      <c r="A44" s="141">
        <v>42</v>
      </c>
      <c r="B44" s="142" t="s">
        <v>84</v>
      </c>
      <c r="C44" s="142" t="s">
        <v>85</v>
      </c>
      <c r="D44" s="142" t="s">
        <v>32</v>
      </c>
      <c r="E44" s="142">
        <v>2006</v>
      </c>
      <c r="F44" s="144">
        <v>42</v>
      </c>
      <c r="G44" s="142" t="s">
        <v>37</v>
      </c>
    </row>
    <row r="45" spans="1:7" ht="15">
      <c r="A45" s="141">
        <v>43</v>
      </c>
      <c r="B45" s="142" t="s">
        <v>86</v>
      </c>
      <c r="C45" s="142" t="s">
        <v>85</v>
      </c>
      <c r="D45" s="142" t="s">
        <v>32</v>
      </c>
      <c r="E45" s="142">
        <v>2004</v>
      </c>
      <c r="F45" s="144">
        <v>55</v>
      </c>
      <c r="G45" s="142" t="s">
        <v>37</v>
      </c>
    </row>
    <row r="46" spans="1:7" ht="15">
      <c r="A46" s="141">
        <v>44</v>
      </c>
      <c r="B46" s="142" t="s">
        <v>87</v>
      </c>
      <c r="C46" s="142" t="s">
        <v>85</v>
      </c>
      <c r="D46" s="142" t="s">
        <v>32</v>
      </c>
      <c r="E46" s="142">
        <v>2004</v>
      </c>
      <c r="F46" s="144">
        <v>61</v>
      </c>
      <c r="G46" s="142" t="s">
        <v>37</v>
      </c>
    </row>
    <row r="47" spans="1:7" ht="15">
      <c r="A47" s="141">
        <v>45</v>
      </c>
      <c r="B47" s="142" t="s">
        <v>88</v>
      </c>
      <c r="C47" s="142" t="s">
        <v>85</v>
      </c>
      <c r="D47" s="142" t="s">
        <v>32</v>
      </c>
      <c r="E47" s="142">
        <v>2000</v>
      </c>
      <c r="F47" s="144">
        <v>72</v>
      </c>
      <c r="G47" s="142" t="s">
        <v>37</v>
      </c>
    </row>
    <row r="48" spans="1:7" ht="15">
      <c r="A48" s="141">
        <v>46</v>
      </c>
      <c r="B48" s="142" t="s">
        <v>89</v>
      </c>
      <c r="C48" s="142" t="s">
        <v>85</v>
      </c>
      <c r="D48" s="142" t="s">
        <v>32</v>
      </c>
      <c r="E48" s="142">
        <v>2002</v>
      </c>
      <c r="F48" s="144">
        <v>73</v>
      </c>
      <c r="G48" s="142" t="s">
        <v>37</v>
      </c>
    </row>
    <row r="49" spans="1:7" ht="15">
      <c r="A49" s="141">
        <v>47</v>
      </c>
      <c r="B49" s="142" t="s">
        <v>90</v>
      </c>
      <c r="C49" s="142" t="s">
        <v>85</v>
      </c>
      <c r="D49" s="142" t="s">
        <v>32</v>
      </c>
      <c r="E49" s="142">
        <v>2001</v>
      </c>
      <c r="F49" s="144">
        <v>66</v>
      </c>
      <c r="G49" s="142" t="s">
        <v>37</v>
      </c>
    </row>
    <row r="50" spans="1:7" ht="15">
      <c r="A50" s="141">
        <v>48</v>
      </c>
      <c r="B50" s="142" t="s">
        <v>91</v>
      </c>
      <c r="C50" s="142" t="s">
        <v>85</v>
      </c>
      <c r="D50" s="142" t="s">
        <v>32</v>
      </c>
      <c r="E50" s="142">
        <v>2003</v>
      </c>
      <c r="F50" s="144">
        <v>53</v>
      </c>
      <c r="G50" s="142" t="s">
        <v>37</v>
      </c>
    </row>
    <row r="51" spans="1:7" ht="15">
      <c r="A51" s="142">
        <v>49</v>
      </c>
      <c r="B51" s="142" t="s">
        <v>92</v>
      </c>
      <c r="C51" s="142" t="s">
        <v>85</v>
      </c>
      <c r="D51" s="142" t="s">
        <v>32</v>
      </c>
      <c r="E51" s="142">
        <v>2005</v>
      </c>
      <c r="F51" s="144">
        <v>64</v>
      </c>
      <c r="G51" s="142" t="s">
        <v>37</v>
      </c>
    </row>
    <row r="52" spans="1:7" ht="15">
      <c r="A52" s="142">
        <v>50</v>
      </c>
      <c r="B52" s="142" t="s">
        <v>93</v>
      </c>
      <c r="C52" s="142" t="s">
        <v>85</v>
      </c>
      <c r="D52" s="142" t="s">
        <v>32</v>
      </c>
      <c r="E52" s="142">
        <v>2003</v>
      </c>
      <c r="F52" s="144">
        <v>59</v>
      </c>
      <c r="G52" s="142" t="s">
        <v>37</v>
      </c>
    </row>
    <row r="53" spans="1:7" ht="15">
      <c r="A53" s="141">
        <v>51</v>
      </c>
      <c r="B53" s="142" t="s">
        <v>261</v>
      </c>
      <c r="C53" s="142" t="s">
        <v>85</v>
      </c>
      <c r="D53" s="142" t="s">
        <v>32</v>
      </c>
      <c r="E53" s="142">
        <v>2000</v>
      </c>
      <c r="F53" s="144">
        <v>59</v>
      </c>
      <c r="G53" s="142" t="s">
        <v>37</v>
      </c>
    </row>
    <row r="54" spans="1:7" ht="15">
      <c r="A54" s="141">
        <v>52</v>
      </c>
      <c r="B54" s="142" t="s">
        <v>94</v>
      </c>
      <c r="C54" s="142" t="s">
        <v>85</v>
      </c>
      <c r="D54" s="142" t="s">
        <v>35</v>
      </c>
      <c r="E54" s="142">
        <v>2005</v>
      </c>
      <c r="F54" s="144">
        <v>48</v>
      </c>
      <c r="G54" s="142" t="s">
        <v>37</v>
      </c>
    </row>
    <row r="55" spans="1:7" ht="15">
      <c r="A55" s="141">
        <v>53</v>
      </c>
      <c r="B55" s="142" t="s">
        <v>95</v>
      </c>
      <c r="C55" s="142" t="s">
        <v>85</v>
      </c>
      <c r="D55" s="142" t="s">
        <v>35</v>
      </c>
      <c r="E55" s="142">
        <v>2002</v>
      </c>
      <c r="F55" s="144">
        <v>53</v>
      </c>
      <c r="G55" s="142" t="s">
        <v>37</v>
      </c>
    </row>
    <row r="56" spans="1:7" ht="15">
      <c r="A56" s="141">
        <v>54</v>
      </c>
      <c r="B56" s="142" t="s">
        <v>96</v>
      </c>
      <c r="C56" s="142" t="s">
        <v>85</v>
      </c>
      <c r="D56" s="142" t="s">
        <v>35</v>
      </c>
      <c r="E56" s="142">
        <v>2006</v>
      </c>
      <c r="F56" s="144">
        <v>38</v>
      </c>
      <c r="G56" s="142" t="s">
        <v>37</v>
      </c>
    </row>
    <row r="57" spans="1:7" ht="15">
      <c r="A57" s="141">
        <v>55</v>
      </c>
      <c r="B57" s="142" t="s">
        <v>97</v>
      </c>
      <c r="C57" s="142" t="s">
        <v>85</v>
      </c>
      <c r="D57" s="142" t="s">
        <v>35</v>
      </c>
      <c r="E57" s="142">
        <v>2004</v>
      </c>
      <c r="F57" s="144">
        <v>51</v>
      </c>
      <c r="G57" s="142" t="s">
        <v>37</v>
      </c>
    </row>
    <row r="58" spans="1:7" ht="15">
      <c r="A58" s="141">
        <v>56</v>
      </c>
      <c r="B58" s="142" t="s">
        <v>98</v>
      </c>
      <c r="C58" s="142" t="s">
        <v>85</v>
      </c>
      <c r="D58" s="142" t="s">
        <v>35</v>
      </c>
      <c r="E58" s="142">
        <v>2002</v>
      </c>
      <c r="F58" s="144">
        <v>52</v>
      </c>
      <c r="G58" s="142" t="s">
        <v>37</v>
      </c>
    </row>
    <row r="59" spans="1:7" ht="15">
      <c r="A59" s="141">
        <v>57</v>
      </c>
      <c r="B59" s="142" t="s">
        <v>99</v>
      </c>
      <c r="C59" s="142" t="s">
        <v>85</v>
      </c>
      <c r="D59" s="142" t="s">
        <v>35</v>
      </c>
      <c r="E59" s="142">
        <v>2006</v>
      </c>
      <c r="F59" s="144">
        <v>35</v>
      </c>
      <c r="G59" s="142" t="s">
        <v>37</v>
      </c>
    </row>
    <row r="60" spans="1:7" ht="15">
      <c r="A60" s="142">
        <v>58</v>
      </c>
      <c r="B60" s="142" t="s">
        <v>100</v>
      </c>
      <c r="C60" s="142" t="s">
        <v>85</v>
      </c>
      <c r="D60" s="142" t="s">
        <v>35</v>
      </c>
      <c r="E60" s="142">
        <v>2001</v>
      </c>
      <c r="F60" s="144">
        <v>57</v>
      </c>
      <c r="G60" s="142" t="s">
        <v>37</v>
      </c>
    </row>
    <row r="61" spans="1:7" ht="15">
      <c r="A61" s="142">
        <v>59</v>
      </c>
      <c r="B61" s="142" t="s">
        <v>101</v>
      </c>
      <c r="C61" s="142" t="s">
        <v>85</v>
      </c>
      <c r="D61" s="142" t="s">
        <v>35</v>
      </c>
      <c r="E61" s="142">
        <v>1999</v>
      </c>
      <c r="F61" s="144">
        <v>52</v>
      </c>
      <c r="G61" s="142" t="s">
        <v>37</v>
      </c>
    </row>
    <row r="62" spans="1:7" ht="15">
      <c r="A62" s="141">
        <v>60</v>
      </c>
      <c r="B62" s="142" t="s">
        <v>102</v>
      </c>
      <c r="C62" s="142" t="s">
        <v>85</v>
      </c>
      <c r="D62" s="142" t="s">
        <v>35</v>
      </c>
      <c r="E62" s="142">
        <v>2005</v>
      </c>
      <c r="F62" s="144">
        <v>51</v>
      </c>
      <c r="G62" s="142" t="s">
        <v>37</v>
      </c>
    </row>
    <row r="63" spans="1:7" ht="15">
      <c r="A63" s="141">
        <v>61</v>
      </c>
      <c r="B63" s="142" t="s">
        <v>103</v>
      </c>
      <c r="C63" s="142" t="s">
        <v>20</v>
      </c>
      <c r="D63" s="142" t="s">
        <v>32</v>
      </c>
      <c r="E63" s="142">
        <v>2003</v>
      </c>
      <c r="F63" s="144">
        <v>75</v>
      </c>
      <c r="G63" s="142" t="s">
        <v>37</v>
      </c>
    </row>
    <row r="64" spans="1:7" ht="15">
      <c r="A64" s="141">
        <v>62</v>
      </c>
      <c r="B64" s="142" t="s">
        <v>104</v>
      </c>
      <c r="C64" s="142" t="s">
        <v>20</v>
      </c>
      <c r="D64" s="142" t="s">
        <v>32</v>
      </c>
      <c r="E64" s="142">
        <v>2003</v>
      </c>
      <c r="F64" s="144">
        <v>45</v>
      </c>
      <c r="G64" s="142" t="s">
        <v>37</v>
      </c>
    </row>
    <row r="65" spans="1:7" ht="15">
      <c r="A65" s="141">
        <v>63</v>
      </c>
      <c r="B65" s="142" t="s">
        <v>105</v>
      </c>
      <c r="C65" s="142" t="s">
        <v>20</v>
      </c>
      <c r="D65" s="142" t="s">
        <v>32</v>
      </c>
      <c r="E65" s="142">
        <v>2003</v>
      </c>
      <c r="F65" s="144">
        <v>76</v>
      </c>
      <c r="G65" s="142" t="s">
        <v>37</v>
      </c>
    </row>
    <row r="66" spans="1:7" ht="15">
      <c r="A66" s="141">
        <v>64</v>
      </c>
      <c r="B66" s="142" t="s">
        <v>106</v>
      </c>
      <c r="C66" s="142" t="s">
        <v>20</v>
      </c>
      <c r="D66" s="142" t="s">
        <v>32</v>
      </c>
      <c r="E66" s="142">
        <v>2002</v>
      </c>
      <c r="F66" s="144">
        <v>57</v>
      </c>
      <c r="G66" s="142" t="s">
        <v>37</v>
      </c>
    </row>
    <row r="67" spans="1:7" ht="15">
      <c r="A67" s="141">
        <v>65</v>
      </c>
      <c r="B67" s="142" t="s">
        <v>107</v>
      </c>
      <c r="C67" s="142" t="s">
        <v>20</v>
      </c>
      <c r="D67" s="142" t="s">
        <v>32</v>
      </c>
      <c r="E67" s="142">
        <v>2002</v>
      </c>
      <c r="F67" s="144">
        <v>58</v>
      </c>
      <c r="G67" s="142" t="s">
        <v>37</v>
      </c>
    </row>
    <row r="68" spans="1:7" ht="15">
      <c r="A68" s="141">
        <v>66</v>
      </c>
      <c r="B68" s="142" t="s">
        <v>108</v>
      </c>
      <c r="C68" s="142" t="s">
        <v>20</v>
      </c>
      <c r="D68" s="142" t="s">
        <v>32</v>
      </c>
      <c r="E68" s="142">
        <v>2002</v>
      </c>
      <c r="F68" s="144">
        <v>76</v>
      </c>
      <c r="G68" s="142" t="s">
        <v>37</v>
      </c>
    </row>
    <row r="69" spans="1:7" ht="15">
      <c r="A69" s="142">
        <v>67</v>
      </c>
      <c r="B69" s="142" t="s">
        <v>109</v>
      </c>
      <c r="C69" s="142" t="s">
        <v>20</v>
      </c>
      <c r="D69" s="142" t="s">
        <v>32</v>
      </c>
      <c r="E69" s="142">
        <v>2001</v>
      </c>
      <c r="F69" s="144">
        <v>60</v>
      </c>
      <c r="G69" s="142" t="s">
        <v>37</v>
      </c>
    </row>
    <row r="70" spans="1:7" ht="15">
      <c r="A70" s="142">
        <v>68</v>
      </c>
      <c r="B70" s="142" t="s">
        <v>110</v>
      </c>
      <c r="C70" s="142" t="s">
        <v>111</v>
      </c>
      <c r="D70" s="142" t="s">
        <v>32</v>
      </c>
      <c r="E70" s="142">
        <v>2002</v>
      </c>
      <c r="F70" s="144">
        <v>65</v>
      </c>
      <c r="G70" s="142" t="s">
        <v>37</v>
      </c>
    </row>
    <row r="71" spans="1:7" ht="15">
      <c r="A71" s="141">
        <v>69</v>
      </c>
      <c r="B71" s="142" t="s">
        <v>112</v>
      </c>
      <c r="C71" s="142" t="s">
        <v>113</v>
      </c>
      <c r="D71" s="142" t="s">
        <v>32</v>
      </c>
      <c r="E71" s="142">
        <v>2006</v>
      </c>
      <c r="F71" s="144">
        <v>57</v>
      </c>
      <c r="G71" s="142" t="s">
        <v>37</v>
      </c>
    </row>
    <row r="72" spans="1:7" ht="15">
      <c r="A72" s="141">
        <v>70</v>
      </c>
      <c r="B72" s="142" t="s">
        <v>114</v>
      </c>
      <c r="C72" s="142" t="s">
        <v>113</v>
      </c>
      <c r="D72" s="142" t="s">
        <v>32</v>
      </c>
      <c r="E72" s="142">
        <v>2002</v>
      </c>
      <c r="F72" s="144">
        <v>62</v>
      </c>
      <c r="G72" s="142" t="s">
        <v>37</v>
      </c>
    </row>
    <row r="73" spans="1:7" ht="15">
      <c r="A73" s="141">
        <v>71</v>
      </c>
      <c r="B73" s="142" t="s">
        <v>115</v>
      </c>
      <c r="C73" s="142" t="s">
        <v>113</v>
      </c>
      <c r="D73" s="142" t="s">
        <v>35</v>
      </c>
      <c r="E73" s="142">
        <v>2002</v>
      </c>
      <c r="F73" s="144">
        <v>48</v>
      </c>
      <c r="G73" s="142" t="s">
        <v>37</v>
      </c>
    </row>
    <row r="74" spans="1:7" ht="15">
      <c r="A74" s="141">
        <v>72</v>
      </c>
      <c r="B74" s="142" t="s">
        <v>116</v>
      </c>
      <c r="C74" s="142" t="s">
        <v>113</v>
      </c>
      <c r="D74" s="142" t="s">
        <v>35</v>
      </c>
      <c r="E74" s="142">
        <v>2003</v>
      </c>
      <c r="F74" s="144">
        <v>62</v>
      </c>
      <c r="G74" s="142" t="s">
        <v>37</v>
      </c>
    </row>
    <row r="75" spans="1:7" ht="15">
      <c r="A75" s="141">
        <v>73</v>
      </c>
      <c r="B75" s="142" t="s">
        <v>117</v>
      </c>
      <c r="C75" s="142" t="s">
        <v>113</v>
      </c>
      <c r="D75" s="142" t="s">
        <v>35</v>
      </c>
      <c r="E75" s="142">
        <v>2005</v>
      </c>
      <c r="F75" s="144">
        <v>45</v>
      </c>
      <c r="G75" s="142" t="s">
        <v>37</v>
      </c>
    </row>
    <row r="76" spans="1:7" ht="15">
      <c r="A76" s="141">
        <v>74</v>
      </c>
      <c r="B76" s="142" t="s">
        <v>118</v>
      </c>
      <c r="C76" s="142" t="s">
        <v>113</v>
      </c>
      <c r="D76" s="142" t="s">
        <v>35</v>
      </c>
      <c r="E76" s="142">
        <v>2006</v>
      </c>
      <c r="F76" s="144">
        <v>53</v>
      </c>
      <c r="G76" s="142" t="s">
        <v>37</v>
      </c>
    </row>
    <row r="77" spans="1:7" ht="15">
      <c r="A77" s="141">
        <v>75</v>
      </c>
      <c r="B77" s="142" t="s">
        <v>262</v>
      </c>
      <c r="C77" s="142" t="s">
        <v>263</v>
      </c>
      <c r="D77" s="142" t="s">
        <v>35</v>
      </c>
      <c r="E77" s="142">
        <v>2004</v>
      </c>
      <c r="F77" s="144">
        <v>45</v>
      </c>
      <c r="G77" s="142" t="s">
        <v>37</v>
      </c>
    </row>
    <row r="78" spans="1:7" ht="15">
      <c r="A78" s="142">
        <v>76</v>
      </c>
      <c r="B78" s="142" t="s">
        <v>119</v>
      </c>
      <c r="C78" s="142" t="s">
        <v>263</v>
      </c>
      <c r="D78" s="142" t="s">
        <v>32</v>
      </c>
      <c r="E78" s="142">
        <v>2005</v>
      </c>
      <c r="F78" s="144">
        <v>45</v>
      </c>
      <c r="G78" s="142" t="s">
        <v>37</v>
      </c>
    </row>
    <row r="79" spans="1:7" ht="15">
      <c r="A79" s="142">
        <v>77</v>
      </c>
      <c r="B79" s="142" t="s">
        <v>264</v>
      </c>
      <c r="C79" s="142" t="s">
        <v>263</v>
      </c>
      <c r="D79" s="142" t="s">
        <v>35</v>
      </c>
      <c r="E79" s="142">
        <v>2004</v>
      </c>
      <c r="F79" s="144">
        <v>54</v>
      </c>
      <c r="G79" s="142" t="s">
        <v>37</v>
      </c>
    </row>
    <row r="80" spans="1:7" ht="15">
      <c r="A80" s="141">
        <v>78</v>
      </c>
      <c r="B80" s="142" t="s">
        <v>265</v>
      </c>
      <c r="C80" s="142" t="s">
        <v>263</v>
      </c>
      <c r="D80" s="142" t="s">
        <v>32</v>
      </c>
      <c r="E80" s="142">
        <v>2004</v>
      </c>
      <c r="F80" s="144">
        <v>57</v>
      </c>
      <c r="G80" s="142" t="s">
        <v>37</v>
      </c>
    </row>
    <row r="81" spans="1:7" ht="15">
      <c r="A81" s="141">
        <v>79</v>
      </c>
      <c r="B81" s="142" t="s">
        <v>120</v>
      </c>
      <c r="C81" s="142" t="s">
        <v>263</v>
      </c>
      <c r="D81" s="142" t="s">
        <v>35</v>
      </c>
      <c r="E81" s="142">
        <v>2002</v>
      </c>
      <c r="F81" s="144">
        <v>49</v>
      </c>
      <c r="G81" s="142" t="s">
        <v>37</v>
      </c>
    </row>
    <row r="82" spans="1:7" ht="15">
      <c r="A82" s="141">
        <v>80</v>
      </c>
      <c r="B82" s="142" t="s">
        <v>121</v>
      </c>
      <c r="C82" s="142" t="s">
        <v>122</v>
      </c>
      <c r="D82" s="142" t="s">
        <v>35</v>
      </c>
      <c r="E82" s="142">
        <v>2004</v>
      </c>
      <c r="F82" s="144">
        <v>50</v>
      </c>
      <c r="G82" s="142" t="s">
        <v>37</v>
      </c>
    </row>
    <row r="83" spans="1:7" ht="15">
      <c r="A83" s="141">
        <v>81</v>
      </c>
      <c r="B83" s="142" t="s">
        <v>123</v>
      </c>
      <c r="C83" s="142" t="s">
        <v>124</v>
      </c>
      <c r="D83" s="142" t="s">
        <v>35</v>
      </c>
      <c r="E83" s="142">
        <v>2002</v>
      </c>
      <c r="F83" s="144">
        <v>54</v>
      </c>
      <c r="G83" s="142" t="s">
        <v>37</v>
      </c>
    </row>
    <row r="84" spans="1:7" ht="15">
      <c r="A84" s="141">
        <v>82</v>
      </c>
      <c r="B84" s="142" t="s">
        <v>266</v>
      </c>
      <c r="C84" s="142" t="s">
        <v>124</v>
      </c>
      <c r="D84" s="142" t="s">
        <v>32</v>
      </c>
      <c r="E84" s="142">
        <v>2002</v>
      </c>
      <c r="F84" s="144">
        <v>66</v>
      </c>
      <c r="G84" s="142" t="s">
        <v>37</v>
      </c>
    </row>
    <row r="85" spans="1:7" ht="15">
      <c r="A85" s="141">
        <v>83</v>
      </c>
      <c r="B85" s="142" t="s">
        <v>267</v>
      </c>
      <c r="C85" s="142" t="s">
        <v>124</v>
      </c>
      <c r="D85" s="142" t="s">
        <v>32</v>
      </c>
      <c r="E85" s="142">
        <v>2004</v>
      </c>
      <c r="F85" s="144">
        <v>47</v>
      </c>
      <c r="G85" s="142" t="s">
        <v>37</v>
      </c>
    </row>
    <row r="86" spans="1:7" ht="15">
      <c r="A86" s="141">
        <v>84</v>
      </c>
      <c r="B86" s="142" t="s">
        <v>125</v>
      </c>
      <c r="C86" s="142" t="s">
        <v>126</v>
      </c>
      <c r="D86" s="142" t="s">
        <v>35</v>
      </c>
      <c r="E86" s="142">
        <v>2006</v>
      </c>
      <c r="F86" s="144">
        <v>37</v>
      </c>
      <c r="G86" s="142" t="s">
        <v>37</v>
      </c>
    </row>
    <row r="87" spans="1:7" ht="15">
      <c r="A87" s="142">
        <v>85</v>
      </c>
      <c r="B87" s="142" t="s">
        <v>127</v>
      </c>
      <c r="C87" s="142" t="s">
        <v>126</v>
      </c>
      <c r="D87" s="142" t="s">
        <v>35</v>
      </c>
      <c r="E87" s="142">
        <v>2005</v>
      </c>
      <c r="F87" s="144">
        <v>36</v>
      </c>
      <c r="G87" s="142" t="s">
        <v>37</v>
      </c>
    </row>
    <row r="88" spans="1:7" ht="15">
      <c r="A88" s="142">
        <v>86</v>
      </c>
      <c r="B88" s="142" t="s">
        <v>128</v>
      </c>
      <c r="C88" s="142" t="s">
        <v>126</v>
      </c>
      <c r="D88" s="142" t="s">
        <v>35</v>
      </c>
      <c r="E88" s="142">
        <v>2004</v>
      </c>
      <c r="F88" s="144">
        <v>52</v>
      </c>
      <c r="G88" s="142" t="s">
        <v>37</v>
      </c>
    </row>
    <row r="89" spans="1:7" ht="15">
      <c r="A89" s="141">
        <v>87</v>
      </c>
      <c r="B89" s="142" t="s">
        <v>129</v>
      </c>
      <c r="C89" s="142" t="s">
        <v>126</v>
      </c>
      <c r="D89" s="142" t="s">
        <v>35</v>
      </c>
      <c r="E89" s="142">
        <v>2003</v>
      </c>
      <c r="F89" s="144">
        <v>54</v>
      </c>
      <c r="G89" s="142" t="s">
        <v>37</v>
      </c>
    </row>
    <row r="90" spans="1:7" ht="15">
      <c r="A90" s="141">
        <v>88</v>
      </c>
      <c r="B90" s="142" t="s">
        <v>130</v>
      </c>
      <c r="C90" s="142" t="s">
        <v>126</v>
      </c>
      <c r="D90" s="142" t="s">
        <v>35</v>
      </c>
      <c r="E90" s="142">
        <v>2004</v>
      </c>
      <c r="F90" s="144">
        <v>45</v>
      </c>
      <c r="G90" s="142" t="s">
        <v>37</v>
      </c>
    </row>
    <row r="91" spans="1:7" ht="15">
      <c r="A91" s="141">
        <v>89</v>
      </c>
      <c r="B91" s="142" t="s">
        <v>131</v>
      </c>
      <c r="C91" s="150" t="s">
        <v>132</v>
      </c>
      <c r="D91" s="142" t="s">
        <v>32</v>
      </c>
      <c r="E91" s="142">
        <v>2005</v>
      </c>
      <c r="F91" s="144">
        <v>49</v>
      </c>
      <c r="G91" s="142" t="s">
        <v>37</v>
      </c>
    </row>
    <row r="92" spans="1:7" ht="15">
      <c r="A92" s="141">
        <v>90</v>
      </c>
      <c r="B92" s="142" t="s">
        <v>133</v>
      </c>
      <c r="C92" s="150" t="s">
        <v>132</v>
      </c>
      <c r="D92" s="142" t="s">
        <v>32</v>
      </c>
      <c r="E92" s="142">
        <v>2005</v>
      </c>
      <c r="F92" s="144">
        <v>30.7</v>
      </c>
      <c r="G92" s="142" t="s">
        <v>37</v>
      </c>
    </row>
    <row r="93" spans="1:7" ht="15">
      <c r="A93" s="141">
        <v>91</v>
      </c>
      <c r="B93" s="142" t="s">
        <v>134</v>
      </c>
      <c r="C93" s="150" t="s">
        <v>135</v>
      </c>
      <c r="D93" s="142" t="s">
        <v>32</v>
      </c>
      <c r="E93" s="142">
        <v>2002</v>
      </c>
      <c r="F93" s="144">
        <v>54</v>
      </c>
      <c r="G93" s="142" t="s">
        <v>37</v>
      </c>
    </row>
    <row r="94" spans="1:7" ht="15">
      <c r="A94" s="141">
        <v>92</v>
      </c>
      <c r="B94" s="142" t="s">
        <v>136</v>
      </c>
      <c r="C94" s="150" t="s">
        <v>135</v>
      </c>
      <c r="D94" s="142" t="s">
        <v>32</v>
      </c>
      <c r="E94" s="142">
        <v>2000</v>
      </c>
      <c r="F94" s="144">
        <v>76</v>
      </c>
      <c r="G94" s="142" t="s">
        <v>37</v>
      </c>
    </row>
    <row r="95" spans="1:7" ht="15">
      <c r="A95" s="141">
        <v>93</v>
      </c>
      <c r="B95" s="142" t="s">
        <v>137</v>
      </c>
      <c r="C95" s="150" t="s">
        <v>135</v>
      </c>
      <c r="D95" s="142" t="s">
        <v>32</v>
      </c>
      <c r="E95" s="142">
        <v>2002</v>
      </c>
      <c r="F95" s="144">
        <v>86</v>
      </c>
      <c r="G95" s="142" t="s">
        <v>37</v>
      </c>
    </row>
    <row r="96" spans="1:7" ht="15">
      <c r="A96" s="142">
        <v>94</v>
      </c>
      <c r="B96" s="142" t="s">
        <v>138</v>
      </c>
      <c r="C96" s="150" t="s">
        <v>135</v>
      </c>
      <c r="D96" s="142" t="s">
        <v>32</v>
      </c>
      <c r="E96" s="142">
        <v>2000</v>
      </c>
      <c r="F96" s="144">
        <v>59</v>
      </c>
      <c r="G96" s="142" t="s">
        <v>37</v>
      </c>
    </row>
    <row r="97" spans="1:7" ht="15">
      <c r="A97" s="142">
        <v>95</v>
      </c>
      <c r="B97" s="142" t="s">
        <v>268</v>
      </c>
      <c r="C97" s="142" t="s">
        <v>135</v>
      </c>
      <c r="D97" s="142" t="s">
        <v>32</v>
      </c>
      <c r="E97" s="142">
        <v>2005</v>
      </c>
      <c r="F97" s="144">
        <v>47</v>
      </c>
      <c r="G97" s="142" t="s">
        <v>37</v>
      </c>
    </row>
    <row r="98" spans="1:7" ht="15">
      <c r="A98" s="141">
        <v>96</v>
      </c>
      <c r="B98" s="142" t="s">
        <v>139</v>
      </c>
      <c r="C98" s="142" t="s">
        <v>140</v>
      </c>
      <c r="D98" s="142" t="s">
        <v>35</v>
      </c>
      <c r="E98" s="142">
        <v>2004</v>
      </c>
      <c r="F98" s="144">
        <v>49</v>
      </c>
      <c r="G98" s="142" t="s">
        <v>37</v>
      </c>
    </row>
    <row r="99" spans="1:7" ht="15">
      <c r="A99" s="141">
        <v>97</v>
      </c>
      <c r="B99" s="142" t="s">
        <v>141</v>
      </c>
      <c r="C99" s="142" t="s">
        <v>140</v>
      </c>
      <c r="D99" s="142" t="s">
        <v>35</v>
      </c>
      <c r="E99" s="142">
        <v>2003</v>
      </c>
      <c r="F99" s="144"/>
      <c r="G99" s="142" t="s">
        <v>33</v>
      </c>
    </row>
    <row r="100" spans="1:7" ht="15">
      <c r="A100" s="141">
        <v>98</v>
      </c>
      <c r="B100" s="142" t="s">
        <v>142</v>
      </c>
      <c r="C100" s="142" t="s">
        <v>140</v>
      </c>
      <c r="D100" s="142" t="s">
        <v>32</v>
      </c>
      <c r="E100" s="142">
        <v>2005</v>
      </c>
      <c r="F100" s="144">
        <v>39</v>
      </c>
      <c r="G100" s="142" t="s">
        <v>37</v>
      </c>
    </row>
    <row r="101" spans="1:7" ht="15">
      <c r="A101" s="141">
        <v>99</v>
      </c>
      <c r="B101" s="142" t="s">
        <v>269</v>
      </c>
      <c r="C101" s="142" t="s">
        <v>140</v>
      </c>
      <c r="D101" s="142" t="s">
        <v>32</v>
      </c>
      <c r="E101" s="142">
        <v>2003</v>
      </c>
      <c r="F101" s="144">
        <v>86</v>
      </c>
      <c r="G101" s="142" t="s">
        <v>37</v>
      </c>
    </row>
    <row r="102" spans="1:7" ht="15">
      <c r="A102" s="141">
        <v>100</v>
      </c>
      <c r="B102" s="142" t="s">
        <v>143</v>
      </c>
      <c r="C102" s="142" t="s">
        <v>144</v>
      </c>
      <c r="D102" s="142" t="s">
        <v>35</v>
      </c>
      <c r="E102" s="142">
        <v>2004</v>
      </c>
      <c r="F102" s="144" t="s">
        <v>21</v>
      </c>
      <c r="G102" s="142" t="s">
        <v>33</v>
      </c>
    </row>
    <row r="103" spans="1:7" ht="15">
      <c r="A103" s="141">
        <v>101</v>
      </c>
      <c r="B103" s="142" t="s">
        <v>145</v>
      </c>
      <c r="C103" s="142" t="s">
        <v>146</v>
      </c>
      <c r="D103" s="142" t="s">
        <v>32</v>
      </c>
      <c r="E103" s="142">
        <v>2001</v>
      </c>
      <c r="F103" s="144">
        <v>65.5</v>
      </c>
      <c r="G103" s="142" t="s">
        <v>37</v>
      </c>
    </row>
    <row r="104" spans="1:7" ht="15">
      <c r="A104" s="141">
        <v>102</v>
      </c>
      <c r="B104" s="142" t="s">
        <v>147</v>
      </c>
      <c r="C104" s="142" t="s">
        <v>146</v>
      </c>
      <c r="D104" s="142" t="s">
        <v>32</v>
      </c>
      <c r="E104" s="142">
        <v>2001</v>
      </c>
      <c r="F104" s="144">
        <v>80</v>
      </c>
      <c r="G104" s="142" t="s">
        <v>37</v>
      </c>
    </row>
    <row r="105" spans="1:7" ht="15">
      <c r="A105" s="142">
        <v>103</v>
      </c>
      <c r="B105" s="142" t="s">
        <v>148</v>
      </c>
      <c r="C105" s="142" t="s">
        <v>146</v>
      </c>
      <c r="D105" s="142" t="s">
        <v>32</v>
      </c>
      <c r="E105" s="142">
        <v>2002</v>
      </c>
      <c r="F105" s="144">
        <v>63</v>
      </c>
      <c r="G105" s="142" t="s">
        <v>37</v>
      </c>
    </row>
    <row r="106" spans="1:7" ht="15">
      <c r="A106" s="142">
        <v>104</v>
      </c>
      <c r="B106" s="142" t="s">
        <v>149</v>
      </c>
      <c r="C106" s="142" t="s">
        <v>146</v>
      </c>
      <c r="D106" s="142" t="s">
        <v>32</v>
      </c>
      <c r="E106" s="142">
        <v>2004</v>
      </c>
      <c r="F106" s="144">
        <v>50</v>
      </c>
      <c r="G106" s="142" t="s">
        <v>37</v>
      </c>
    </row>
    <row r="107" spans="1:7" ht="15">
      <c r="A107" s="141">
        <v>105</v>
      </c>
      <c r="B107" s="142" t="s">
        <v>150</v>
      </c>
      <c r="C107" s="142" t="s">
        <v>146</v>
      </c>
      <c r="D107" s="142" t="s">
        <v>32</v>
      </c>
      <c r="E107" s="142">
        <v>2005</v>
      </c>
      <c r="F107" s="144">
        <v>46</v>
      </c>
      <c r="G107" s="142" t="s">
        <v>37</v>
      </c>
    </row>
    <row r="108" spans="1:7" ht="15">
      <c r="A108" s="141">
        <v>106</v>
      </c>
      <c r="B108" s="142" t="s">
        <v>151</v>
      </c>
      <c r="C108" s="142" t="s">
        <v>146</v>
      </c>
      <c r="D108" s="142" t="s">
        <v>32</v>
      </c>
      <c r="E108" s="142">
        <v>2006</v>
      </c>
      <c r="F108" s="144">
        <v>55</v>
      </c>
      <c r="G108" s="142" t="s">
        <v>37</v>
      </c>
    </row>
    <row r="109" spans="1:7" ht="15">
      <c r="A109" s="141">
        <v>107</v>
      </c>
      <c r="B109" s="142" t="s">
        <v>152</v>
      </c>
      <c r="C109" s="142" t="s">
        <v>146</v>
      </c>
      <c r="D109" s="142" t="s">
        <v>32</v>
      </c>
      <c r="E109" s="142">
        <v>2006</v>
      </c>
      <c r="F109" s="144">
        <v>36</v>
      </c>
      <c r="G109" s="142" t="s">
        <v>37</v>
      </c>
    </row>
    <row r="110" spans="1:7" ht="15">
      <c r="A110" s="141">
        <v>108</v>
      </c>
      <c r="B110" s="142" t="s">
        <v>153</v>
      </c>
      <c r="C110" s="142" t="s">
        <v>146</v>
      </c>
      <c r="D110" s="142" t="s">
        <v>32</v>
      </c>
      <c r="E110" s="142">
        <v>2006</v>
      </c>
      <c r="F110" s="144">
        <v>38</v>
      </c>
      <c r="G110" s="142" t="s">
        <v>37</v>
      </c>
    </row>
    <row r="111" spans="1:7" ht="15">
      <c r="A111" s="141">
        <v>109</v>
      </c>
      <c r="B111" s="142" t="s">
        <v>154</v>
      </c>
      <c r="C111" s="142" t="s">
        <v>155</v>
      </c>
      <c r="D111" s="142" t="s">
        <v>35</v>
      </c>
      <c r="E111" s="142">
        <v>2000</v>
      </c>
      <c r="F111" s="144" t="s">
        <v>21</v>
      </c>
      <c r="G111" s="142" t="s">
        <v>33</v>
      </c>
    </row>
    <row r="112" spans="1:7" ht="15">
      <c r="A112" s="141">
        <v>110</v>
      </c>
      <c r="B112" s="142" t="s">
        <v>156</v>
      </c>
      <c r="C112" s="142" t="s">
        <v>155</v>
      </c>
      <c r="D112" s="142" t="s">
        <v>35</v>
      </c>
      <c r="E112" s="142">
        <v>2008</v>
      </c>
      <c r="F112" s="144" t="s">
        <v>21</v>
      </c>
      <c r="G112" s="142" t="s">
        <v>33</v>
      </c>
    </row>
    <row r="113" spans="1:7" ht="15">
      <c r="A113" s="141">
        <v>111</v>
      </c>
      <c r="B113" s="142" t="s">
        <v>157</v>
      </c>
      <c r="C113" s="142" t="s">
        <v>155</v>
      </c>
      <c r="D113" s="142" t="s">
        <v>35</v>
      </c>
      <c r="E113" s="142">
        <v>2007</v>
      </c>
      <c r="F113" s="144" t="s">
        <v>21</v>
      </c>
      <c r="G113" s="142" t="s">
        <v>33</v>
      </c>
    </row>
    <row r="114" spans="1:7" ht="15">
      <c r="A114" s="142">
        <v>112</v>
      </c>
      <c r="B114" s="142" t="s">
        <v>158</v>
      </c>
      <c r="C114" s="142" t="s">
        <v>155</v>
      </c>
      <c r="D114" s="142" t="s">
        <v>32</v>
      </c>
      <c r="E114" s="142">
        <v>2005</v>
      </c>
      <c r="F114" s="144">
        <v>37</v>
      </c>
      <c r="G114" s="142" t="s">
        <v>37</v>
      </c>
    </row>
    <row r="115" spans="1:7" ht="15">
      <c r="A115" s="142">
        <v>113</v>
      </c>
      <c r="B115" s="142" t="s">
        <v>159</v>
      </c>
      <c r="C115" s="142" t="s">
        <v>18</v>
      </c>
      <c r="D115" s="142" t="s">
        <v>35</v>
      </c>
      <c r="E115" s="142">
        <v>2007</v>
      </c>
      <c r="F115" s="144"/>
      <c r="G115" s="142"/>
    </row>
    <row r="116" spans="1:7" ht="15">
      <c r="A116" s="141">
        <v>114</v>
      </c>
      <c r="B116" s="142" t="s">
        <v>160</v>
      </c>
      <c r="C116" s="142" t="s">
        <v>18</v>
      </c>
      <c r="D116" s="142" t="s">
        <v>35</v>
      </c>
      <c r="E116" s="142">
        <v>2006</v>
      </c>
      <c r="F116" s="144">
        <v>47</v>
      </c>
      <c r="G116" s="142" t="s">
        <v>37</v>
      </c>
    </row>
    <row r="117" spans="1:7" ht="15">
      <c r="A117" s="141">
        <v>115</v>
      </c>
      <c r="B117" s="142" t="s">
        <v>161</v>
      </c>
      <c r="C117" s="142" t="s">
        <v>18</v>
      </c>
      <c r="D117" s="142" t="s">
        <v>32</v>
      </c>
      <c r="E117" s="142">
        <v>2006</v>
      </c>
      <c r="F117" s="144">
        <v>52</v>
      </c>
      <c r="G117" s="142" t="s">
        <v>37</v>
      </c>
    </row>
    <row r="118" spans="1:7" ht="15">
      <c r="A118" s="141">
        <v>116</v>
      </c>
      <c r="B118" s="142" t="s">
        <v>162</v>
      </c>
      <c r="C118" s="142" t="s">
        <v>18</v>
      </c>
      <c r="D118" s="142" t="s">
        <v>35</v>
      </c>
      <c r="E118" s="142">
        <v>2004</v>
      </c>
      <c r="F118" s="144">
        <v>50</v>
      </c>
      <c r="G118" s="142" t="s">
        <v>37</v>
      </c>
    </row>
    <row r="119" spans="1:7" ht="15">
      <c r="A119" s="141">
        <v>117</v>
      </c>
      <c r="B119" s="142" t="s">
        <v>163</v>
      </c>
      <c r="C119" s="142" t="s">
        <v>18</v>
      </c>
      <c r="D119" s="142" t="s">
        <v>32</v>
      </c>
      <c r="E119" s="142">
        <v>2005</v>
      </c>
      <c r="F119" s="144">
        <v>38</v>
      </c>
      <c r="G119" s="142" t="s">
        <v>37</v>
      </c>
    </row>
    <row r="120" spans="1:7" ht="15">
      <c r="A120" s="141">
        <v>118</v>
      </c>
      <c r="B120" s="142" t="s">
        <v>164</v>
      </c>
      <c r="C120" s="142" t="s">
        <v>18</v>
      </c>
      <c r="D120" s="142" t="s">
        <v>32</v>
      </c>
      <c r="E120" s="142">
        <v>2005</v>
      </c>
      <c r="F120" s="144">
        <v>57</v>
      </c>
      <c r="G120" s="142" t="s">
        <v>37</v>
      </c>
    </row>
    <row r="121" spans="1:7" ht="15">
      <c r="A121" s="141">
        <v>119</v>
      </c>
      <c r="B121" s="142" t="s">
        <v>165</v>
      </c>
      <c r="C121" s="142" t="s">
        <v>18</v>
      </c>
      <c r="D121" s="142" t="s">
        <v>32</v>
      </c>
      <c r="E121" s="142">
        <v>2005</v>
      </c>
      <c r="F121" s="144">
        <v>48</v>
      </c>
      <c r="G121" s="142" t="s">
        <v>37</v>
      </c>
    </row>
    <row r="122" spans="1:7" ht="15">
      <c r="A122" s="141">
        <v>120</v>
      </c>
      <c r="B122" s="142" t="s">
        <v>166</v>
      </c>
      <c r="C122" s="142" t="s">
        <v>18</v>
      </c>
      <c r="D122" s="142" t="s">
        <v>32</v>
      </c>
      <c r="E122" s="142">
        <v>2005</v>
      </c>
      <c r="F122" s="144">
        <v>37</v>
      </c>
      <c r="G122" s="142" t="s">
        <v>37</v>
      </c>
    </row>
    <row r="123" spans="1:7" ht="15">
      <c r="A123" s="142">
        <v>121</v>
      </c>
      <c r="B123" s="142" t="s">
        <v>167</v>
      </c>
      <c r="C123" s="142" t="s">
        <v>18</v>
      </c>
      <c r="D123" s="151" t="s">
        <v>32</v>
      </c>
      <c r="E123" s="152">
        <v>2001</v>
      </c>
      <c r="F123" s="152">
        <v>74</v>
      </c>
      <c r="G123" s="142" t="s">
        <v>37</v>
      </c>
    </row>
    <row r="124" spans="1:7" ht="15">
      <c r="A124" s="142">
        <v>122</v>
      </c>
      <c r="B124" s="142" t="s">
        <v>168</v>
      </c>
      <c r="C124" s="142" t="s">
        <v>18</v>
      </c>
      <c r="D124" s="153" t="s">
        <v>35</v>
      </c>
      <c r="E124" s="154">
        <v>2002</v>
      </c>
      <c r="F124" s="154">
        <v>69</v>
      </c>
      <c r="G124" s="142" t="s">
        <v>37</v>
      </c>
    </row>
    <row r="125" spans="1:7" ht="15">
      <c r="A125" s="141">
        <v>123</v>
      </c>
      <c r="B125" s="142" t="s">
        <v>169</v>
      </c>
      <c r="C125" s="142" t="s">
        <v>18</v>
      </c>
      <c r="D125" s="153" t="s">
        <v>32</v>
      </c>
      <c r="E125" s="154">
        <v>2003</v>
      </c>
      <c r="F125" s="154">
        <v>49</v>
      </c>
      <c r="G125" s="142" t="s">
        <v>37</v>
      </c>
    </row>
    <row r="126" spans="1:7" ht="15">
      <c r="A126" s="141">
        <v>124</v>
      </c>
      <c r="B126" s="142" t="s">
        <v>170</v>
      </c>
      <c r="C126" s="142" t="s">
        <v>18</v>
      </c>
      <c r="D126" s="153" t="s">
        <v>32</v>
      </c>
      <c r="E126" s="154">
        <v>2002</v>
      </c>
      <c r="F126" s="154">
        <v>57</v>
      </c>
      <c r="G126" s="142" t="s">
        <v>171</v>
      </c>
    </row>
    <row r="127" spans="1:7" ht="15">
      <c r="A127" s="141">
        <v>125</v>
      </c>
      <c r="B127" s="142" t="s">
        <v>172</v>
      </c>
      <c r="C127" s="142" t="s">
        <v>18</v>
      </c>
      <c r="D127" s="153" t="s">
        <v>32</v>
      </c>
      <c r="E127" s="154">
        <v>1999</v>
      </c>
      <c r="F127" s="154">
        <v>74</v>
      </c>
      <c r="G127" s="142" t="s">
        <v>37</v>
      </c>
    </row>
    <row r="128" spans="1:7" ht="15">
      <c r="A128" s="141">
        <v>126</v>
      </c>
      <c r="B128" s="142" t="s">
        <v>173</v>
      </c>
      <c r="C128" s="142" t="s">
        <v>18</v>
      </c>
      <c r="D128" s="143" t="s">
        <v>35</v>
      </c>
      <c r="E128" s="144">
        <v>2000</v>
      </c>
      <c r="F128" s="144">
        <v>50</v>
      </c>
      <c r="G128" s="142" t="s">
        <v>37</v>
      </c>
    </row>
    <row r="129" spans="1:7" ht="15">
      <c r="A129" s="141">
        <v>127</v>
      </c>
      <c r="B129" s="142" t="s">
        <v>174</v>
      </c>
      <c r="C129" s="142" t="s">
        <v>18</v>
      </c>
      <c r="D129" s="151" t="s">
        <v>35</v>
      </c>
      <c r="E129" s="152">
        <v>2001</v>
      </c>
      <c r="F129" s="152">
        <v>65</v>
      </c>
      <c r="G129" s="142" t="s">
        <v>37</v>
      </c>
    </row>
    <row r="130" spans="1:7" ht="15">
      <c r="A130" s="141">
        <v>128</v>
      </c>
      <c r="B130" s="142" t="s">
        <v>175</v>
      </c>
      <c r="C130" s="142" t="s">
        <v>18</v>
      </c>
      <c r="D130" s="153" t="s">
        <v>32</v>
      </c>
      <c r="E130" s="155">
        <v>2003</v>
      </c>
      <c r="F130" s="154">
        <v>67</v>
      </c>
      <c r="G130" s="142" t="s">
        <v>37</v>
      </c>
    </row>
    <row r="131" spans="1:7" ht="15">
      <c r="A131" s="141">
        <v>129</v>
      </c>
      <c r="B131" s="142" t="s">
        <v>176</v>
      </c>
      <c r="C131" s="142" t="s">
        <v>18</v>
      </c>
      <c r="D131" s="153" t="s">
        <v>32</v>
      </c>
      <c r="E131" s="154">
        <v>1999</v>
      </c>
      <c r="F131" s="154">
        <v>96</v>
      </c>
      <c r="G131" s="142" t="s">
        <v>37</v>
      </c>
    </row>
    <row r="132" spans="1:7" ht="15">
      <c r="A132" s="142">
        <v>130</v>
      </c>
      <c r="B132" s="142" t="s">
        <v>177</v>
      </c>
      <c r="C132" s="142" t="s">
        <v>18</v>
      </c>
      <c r="D132" s="153" t="s">
        <v>32</v>
      </c>
      <c r="E132" s="154">
        <v>2000</v>
      </c>
      <c r="F132" s="154">
        <v>105</v>
      </c>
      <c r="G132" s="142" t="s">
        <v>37</v>
      </c>
    </row>
    <row r="133" spans="1:7" ht="15">
      <c r="A133" s="142">
        <v>131</v>
      </c>
      <c r="B133" s="142" t="s">
        <v>178</v>
      </c>
      <c r="C133" s="142" t="s">
        <v>18</v>
      </c>
      <c r="D133" s="143" t="s">
        <v>32</v>
      </c>
      <c r="E133" s="144">
        <v>2005</v>
      </c>
      <c r="F133" s="144">
        <v>61</v>
      </c>
      <c r="G133" s="142" t="s">
        <v>37</v>
      </c>
    </row>
    <row r="134" spans="1:7" ht="15">
      <c r="A134" s="141">
        <v>132</v>
      </c>
      <c r="B134" s="142" t="s">
        <v>179</v>
      </c>
      <c r="C134" s="142" t="s">
        <v>18</v>
      </c>
      <c r="D134" s="142" t="s">
        <v>35</v>
      </c>
      <c r="E134" s="152">
        <v>2003</v>
      </c>
      <c r="F134" s="152">
        <v>65</v>
      </c>
      <c r="G134" s="142" t="s">
        <v>37</v>
      </c>
    </row>
    <row r="135" spans="1:7" ht="15">
      <c r="A135" s="141">
        <v>133</v>
      </c>
      <c r="B135" s="142" t="s">
        <v>180</v>
      </c>
      <c r="C135" s="150" t="s">
        <v>15</v>
      </c>
      <c r="D135" s="142" t="s">
        <v>35</v>
      </c>
      <c r="E135" s="154">
        <v>2002</v>
      </c>
      <c r="F135" s="154">
        <v>57.3</v>
      </c>
      <c r="G135" s="142" t="s">
        <v>37</v>
      </c>
    </row>
    <row r="136" spans="1:7" ht="15">
      <c r="A136" s="141">
        <v>134</v>
      </c>
      <c r="B136" s="142" t="s">
        <v>181</v>
      </c>
      <c r="C136" s="150" t="s">
        <v>15</v>
      </c>
      <c r="D136" s="142" t="s">
        <v>35</v>
      </c>
      <c r="E136" s="154">
        <v>2002</v>
      </c>
      <c r="F136" s="154">
        <v>56</v>
      </c>
      <c r="G136" s="142" t="s">
        <v>37</v>
      </c>
    </row>
    <row r="137" spans="1:7" ht="15">
      <c r="A137" s="141">
        <v>135</v>
      </c>
      <c r="B137" s="142" t="s">
        <v>182</v>
      </c>
      <c r="C137" s="150" t="s">
        <v>15</v>
      </c>
      <c r="D137" s="142" t="s">
        <v>35</v>
      </c>
      <c r="E137" s="154">
        <v>2006</v>
      </c>
      <c r="F137" s="154">
        <v>34.799999999999997</v>
      </c>
      <c r="G137" s="142" t="s">
        <v>37</v>
      </c>
    </row>
    <row r="138" spans="1:7" ht="15">
      <c r="A138" s="141">
        <v>136</v>
      </c>
      <c r="B138" s="142" t="s">
        <v>183</v>
      </c>
      <c r="C138" s="150" t="s">
        <v>15</v>
      </c>
      <c r="D138" s="142" t="s">
        <v>32</v>
      </c>
      <c r="E138" s="144">
        <v>2004</v>
      </c>
      <c r="F138" s="144">
        <v>49.4</v>
      </c>
      <c r="G138" s="142" t="s">
        <v>37</v>
      </c>
    </row>
    <row r="139" spans="1:7" ht="15">
      <c r="A139" s="141">
        <v>137</v>
      </c>
      <c r="B139" s="142" t="s">
        <v>184</v>
      </c>
      <c r="C139" s="150" t="s">
        <v>15</v>
      </c>
      <c r="D139" s="142" t="s">
        <v>32</v>
      </c>
      <c r="E139" s="142">
        <v>2007</v>
      </c>
      <c r="F139" s="144" t="s">
        <v>21</v>
      </c>
      <c r="G139" s="142"/>
    </row>
    <row r="140" spans="1:7" ht="15">
      <c r="A140" s="141">
        <v>138</v>
      </c>
      <c r="B140" s="142" t="s">
        <v>185</v>
      </c>
      <c r="C140" s="150" t="s">
        <v>15</v>
      </c>
      <c r="D140" s="142" t="s">
        <v>32</v>
      </c>
      <c r="E140" s="142">
        <v>2006</v>
      </c>
      <c r="F140" s="144">
        <v>69.7</v>
      </c>
      <c r="G140" s="142" t="s">
        <v>37</v>
      </c>
    </row>
    <row r="141" spans="1:7" ht="15">
      <c r="A141" s="142">
        <v>139</v>
      </c>
      <c r="B141" s="142" t="s">
        <v>186</v>
      </c>
      <c r="C141" s="150" t="s">
        <v>15</v>
      </c>
      <c r="D141" s="142" t="s">
        <v>32</v>
      </c>
      <c r="E141" s="142">
        <v>2003</v>
      </c>
      <c r="F141" s="144">
        <v>65</v>
      </c>
      <c r="G141" s="142" t="s">
        <v>37</v>
      </c>
    </row>
    <row r="142" spans="1:7" ht="15">
      <c r="A142" s="142">
        <v>140</v>
      </c>
      <c r="B142" s="142" t="s">
        <v>187</v>
      </c>
      <c r="C142" s="150" t="s">
        <v>15</v>
      </c>
      <c r="D142" s="142" t="s">
        <v>32</v>
      </c>
      <c r="E142" s="142">
        <v>2004</v>
      </c>
      <c r="F142" s="144">
        <v>42</v>
      </c>
      <c r="G142" s="142" t="s">
        <v>37</v>
      </c>
    </row>
    <row r="143" spans="1:7" ht="15">
      <c r="A143" s="141">
        <v>141</v>
      </c>
      <c r="B143" s="142" t="s">
        <v>188</v>
      </c>
      <c r="C143" s="142" t="s">
        <v>189</v>
      </c>
      <c r="D143" s="142" t="s">
        <v>35</v>
      </c>
      <c r="E143" s="142">
        <v>1999</v>
      </c>
      <c r="F143" s="142">
        <v>69</v>
      </c>
      <c r="G143" s="142" t="s">
        <v>37</v>
      </c>
    </row>
    <row r="144" spans="1:7" ht="15">
      <c r="A144" s="141">
        <v>142</v>
      </c>
      <c r="B144" s="142" t="s">
        <v>190</v>
      </c>
      <c r="C144" s="142" t="s">
        <v>189</v>
      </c>
      <c r="D144" s="142" t="s">
        <v>35</v>
      </c>
      <c r="E144" s="142">
        <v>2005</v>
      </c>
      <c r="F144" s="142">
        <v>59</v>
      </c>
      <c r="G144" s="142" t="s">
        <v>37</v>
      </c>
    </row>
    <row r="145" spans="1:7" ht="15">
      <c r="A145" s="141">
        <v>143</v>
      </c>
      <c r="B145" s="142" t="s">
        <v>191</v>
      </c>
      <c r="C145" s="142" t="s">
        <v>189</v>
      </c>
      <c r="D145" s="142" t="s">
        <v>32</v>
      </c>
      <c r="E145" s="142">
        <v>2003</v>
      </c>
      <c r="F145" s="142">
        <v>59</v>
      </c>
      <c r="G145" s="142" t="s">
        <v>37</v>
      </c>
    </row>
    <row r="146" spans="1:7" ht="15">
      <c r="A146" s="141">
        <v>144</v>
      </c>
      <c r="B146" s="142" t="s">
        <v>192</v>
      </c>
      <c r="C146" s="142" t="s">
        <v>189</v>
      </c>
      <c r="D146" s="142" t="s">
        <v>32</v>
      </c>
      <c r="E146" s="142">
        <v>2004</v>
      </c>
      <c r="F146" s="142">
        <v>51</v>
      </c>
      <c r="G146" s="142" t="s">
        <v>37</v>
      </c>
    </row>
    <row r="147" spans="1:7" ht="15">
      <c r="A147" s="141">
        <v>145</v>
      </c>
      <c r="B147" s="142" t="s">
        <v>193</v>
      </c>
      <c r="C147" s="142" t="s">
        <v>194</v>
      </c>
      <c r="D147" s="142" t="s">
        <v>32</v>
      </c>
      <c r="E147" s="142">
        <v>2005</v>
      </c>
      <c r="F147" s="144">
        <v>60.1</v>
      </c>
      <c r="G147" s="142" t="s">
        <v>37</v>
      </c>
    </row>
    <row r="148" spans="1:7" ht="15">
      <c r="A148" s="141">
        <v>146</v>
      </c>
      <c r="B148" s="142" t="s">
        <v>195</v>
      </c>
      <c r="C148" s="142" t="s">
        <v>194</v>
      </c>
      <c r="D148" s="142" t="s">
        <v>32</v>
      </c>
      <c r="E148" s="142">
        <v>2003</v>
      </c>
      <c r="F148" s="144">
        <v>64.3</v>
      </c>
      <c r="G148" s="142" t="s">
        <v>37</v>
      </c>
    </row>
    <row r="149" spans="1:7" ht="15">
      <c r="A149" s="141">
        <v>147</v>
      </c>
      <c r="B149" s="142" t="s">
        <v>196</v>
      </c>
      <c r="C149" s="142" t="s">
        <v>197</v>
      </c>
      <c r="D149" s="142" t="s">
        <v>35</v>
      </c>
      <c r="E149" s="142">
        <v>2001</v>
      </c>
      <c r="F149" s="142">
        <v>83</v>
      </c>
      <c r="G149" s="142" t="s">
        <v>37</v>
      </c>
    </row>
    <row r="150" spans="1:7" ht="15">
      <c r="A150" s="142">
        <v>148</v>
      </c>
      <c r="B150" s="142" t="s">
        <v>198</v>
      </c>
      <c r="C150" s="142" t="s">
        <v>197</v>
      </c>
      <c r="D150" s="142" t="s">
        <v>35</v>
      </c>
      <c r="E150" s="142">
        <v>2005</v>
      </c>
      <c r="F150" s="142">
        <v>54</v>
      </c>
      <c r="G150" s="142" t="s">
        <v>37</v>
      </c>
    </row>
    <row r="151" spans="1:7" ht="15">
      <c r="A151" s="142">
        <v>149</v>
      </c>
      <c r="B151" s="142" t="s">
        <v>199</v>
      </c>
      <c r="C151" s="142" t="s">
        <v>197</v>
      </c>
      <c r="D151" s="142" t="s">
        <v>35</v>
      </c>
      <c r="E151" s="142">
        <v>2005</v>
      </c>
      <c r="F151" s="142">
        <v>49</v>
      </c>
      <c r="G151" s="142" t="s">
        <v>37</v>
      </c>
    </row>
    <row r="152" spans="1:7" ht="15">
      <c r="A152" s="141">
        <v>150</v>
      </c>
      <c r="B152" s="142" t="s">
        <v>200</v>
      </c>
      <c r="C152" s="142" t="s">
        <v>197</v>
      </c>
      <c r="D152" s="142" t="s">
        <v>35</v>
      </c>
      <c r="E152" s="142">
        <v>2003</v>
      </c>
      <c r="F152" s="142">
        <v>75</v>
      </c>
      <c r="G152" s="142" t="s">
        <v>37</v>
      </c>
    </row>
    <row r="153" spans="1:7" ht="15">
      <c r="A153" s="141">
        <v>151</v>
      </c>
      <c r="B153" s="142" t="s">
        <v>201</v>
      </c>
      <c r="C153" s="142" t="s">
        <v>197</v>
      </c>
      <c r="D153" s="142" t="s">
        <v>35</v>
      </c>
      <c r="E153" s="142">
        <v>2000</v>
      </c>
      <c r="F153" s="142">
        <v>67</v>
      </c>
      <c r="G153" s="142" t="s">
        <v>37</v>
      </c>
    </row>
    <row r="154" spans="1:7" ht="15">
      <c r="A154" s="141">
        <v>152</v>
      </c>
      <c r="B154" s="142" t="s">
        <v>202</v>
      </c>
      <c r="C154" s="142" t="s">
        <v>197</v>
      </c>
      <c r="D154" s="142" t="s">
        <v>32</v>
      </c>
      <c r="E154" s="142">
        <v>2000</v>
      </c>
      <c r="F154" s="142">
        <v>90</v>
      </c>
      <c r="G154" s="142" t="s">
        <v>37</v>
      </c>
    </row>
    <row r="155" spans="1:7" ht="15">
      <c r="A155" s="141">
        <v>153</v>
      </c>
      <c r="B155" s="142" t="s">
        <v>203</v>
      </c>
      <c r="C155" s="142" t="s">
        <v>197</v>
      </c>
      <c r="D155" s="151" t="s">
        <v>32</v>
      </c>
      <c r="E155" s="142">
        <v>2005</v>
      </c>
      <c r="F155" s="144">
        <v>35</v>
      </c>
      <c r="G155" s="142" t="s">
        <v>37</v>
      </c>
    </row>
    <row r="156" spans="1:7" ht="15">
      <c r="A156" s="141">
        <v>154</v>
      </c>
      <c r="B156" s="142"/>
      <c r="C156" s="142"/>
      <c r="D156" s="153"/>
      <c r="E156" s="142"/>
      <c r="F156" s="142"/>
      <c r="G156" s="142"/>
    </row>
    <row r="157" spans="1:7" ht="15">
      <c r="A157" s="141">
        <v>155</v>
      </c>
      <c r="B157" s="142" t="s">
        <v>204</v>
      </c>
      <c r="C157" s="142" t="s">
        <v>197</v>
      </c>
      <c r="D157" s="153" t="s">
        <v>32</v>
      </c>
      <c r="E157" s="142">
        <v>2005</v>
      </c>
      <c r="F157" s="142">
        <v>43</v>
      </c>
      <c r="G157" s="142" t="s">
        <v>37</v>
      </c>
    </row>
    <row r="158" spans="1:7" ht="15">
      <c r="A158" s="141">
        <v>156</v>
      </c>
      <c r="B158" s="142"/>
      <c r="C158" s="142"/>
      <c r="D158" s="153"/>
      <c r="E158" s="142"/>
      <c r="F158" s="142"/>
      <c r="G158" s="142"/>
    </row>
    <row r="159" spans="1:7" ht="15">
      <c r="A159" s="142">
        <v>157</v>
      </c>
      <c r="B159" s="142" t="s">
        <v>205</v>
      </c>
      <c r="C159" s="142" t="s">
        <v>197</v>
      </c>
      <c r="D159" s="143" t="s">
        <v>32</v>
      </c>
      <c r="E159" s="142">
        <v>2006</v>
      </c>
      <c r="F159" s="144">
        <v>37</v>
      </c>
      <c r="G159" s="142" t="s">
        <v>37</v>
      </c>
    </row>
    <row r="160" spans="1:7" ht="15">
      <c r="A160" s="142">
        <v>158</v>
      </c>
      <c r="B160" s="142" t="s">
        <v>206</v>
      </c>
      <c r="C160" s="150" t="s">
        <v>17</v>
      </c>
      <c r="D160" s="143" t="s">
        <v>35</v>
      </c>
      <c r="E160" s="142">
        <v>2001</v>
      </c>
      <c r="F160" s="142">
        <v>54</v>
      </c>
      <c r="G160" s="142" t="s">
        <v>37</v>
      </c>
    </row>
    <row r="161" spans="1:7" ht="15">
      <c r="A161" s="141">
        <v>159</v>
      </c>
      <c r="B161" s="142" t="s">
        <v>207</v>
      </c>
      <c r="C161" s="150" t="s">
        <v>17</v>
      </c>
      <c r="D161" s="143" t="s">
        <v>35</v>
      </c>
      <c r="E161" s="142">
        <v>1999</v>
      </c>
      <c r="F161" s="142">
        <v>54</v>
      </c>
      <c r="G161" s="142" t="s">
        <v>37</v>
      </c>
    </row>
    <row r="162" spans="1:7" ht="15">
      <c r="A162" s="141">
        <v>160</v>
      </c>
      <c r="B162" s="142" t="s">
        <v>208</v>
      </c>
      <c r="C162" s="150" t="s">
        <v>17</v>
      </c>
      <c r="D162" s="143" t="s">
        <v>32</v>
      </c>
      <c r="E162" s="142">
        <v>2002</v>
      </c>
      <c r="F162" s="142">
        <v>59</v>
      </c>
      <c r="G162" s="142" t="s">
        <v>37</v>
      </c>
    </row>
    <row r="163" spans="1:7" ht="15">
      <c r="A163" s="141">
        <v>161</v>
      </c>
      <c r="B163" s="142" t="s">
        <v>209</v>
      </c>
      <c r="C163" s="150" t="s">
        <v>17</v>
      </c>
      <c r="D163" s="143" t="s">
        <v>32</v>
      </c>
      <c r="E163" s="142">
        <v>2002</v>
      </c>
      <c r="F163" s="142"/>
      <c r="G163" s="142" t="s">
        <v>33</v>
      </c>
    </row>
    <row r="164" spans="1:7" ht="15">
      <c r="A164" s="141">
        <v>162</v>
      </c>
      <c r="B164" s="142" t="s">
        <v>210</v>
      </c>
      <c r="C164" s="142" t="s">
        <v>211</v>
      </c>
      <c r="D164" s="142" t="s">
        <v>35</v>
      </c>
      <c r="E164" s="142">
        <v>2000</v>
      </c>
      <c r="F164" s="142">
        <v>64</v>
      </c>
      <c r="G164" s="142" t="s">
        <v>37</v>
      </c>
    </row>
    <row r="165" spans="1:7" ht="15">
      <c r="A165" s="141">
        <v>163</v>
      </c>
      <c r="B165" s="142" t="s">
        <v>212</v>
      </c>
      <c r="C165" s="142" t="s">
        <v>211</v>
      </c>
      <c r="D165" s="142" t="s">
        <v>35</v>
      </c>
      <c r="E165" s="142">
        <v>2000</v>
      </c>
      <c r="F165" s="142">
        <v>63</v>
      </c>
      <c r="G165" s="142" t="s">
        <v>37</v>
      </c>
    </row>
    <row r="166" spans="1:7" ht="15">
      <c r="A166" s="141">
        <v>164</v>
      </c>
      <c r="B166" s="142" t="s">
        <v>213</v>
      </c>
      <c r="C166" s="142" t="s">
        <v>211</v>
      </c>
      <c r="D166" s="142" t="s">
        <v>35</v>
      </c>
      <c r="E166" s="142">
        <v>2006</v>
      </c>
      <c r="F166" s="142">
        <v>43</v>
      </c>
      <c r="G166" s="142" t="s">
        <v>37</v>
      </c>
    </row>
    <row r="167" spans="1:7" ht="15">
      <c r="A167" s="141">
        <v>165</v>
      </c>
      <c r="B167" s="142" t="s">
        <v>214</v>
      </c>
      <c r="C167" s="142" t="s">
        <v>211</v>
      </c>
      <c r="D167" s="142" t="s">
        <v>32</v>
      </c>
      <c r="E167" s="142">
        <v>2004</v>
      </c>
      <c r="F167" s="142">
        <v>58</v>
      </c>
      <c r="G167" s="142" t="s">
        <v>37</v>
      </c>
    </row>
    <row r="168" spans="1:7" ht="15">
      <c r="A168" s="142">
        <v>166</v>
      </c>
      <c r="B168" s="142" t="s">
        <v>215</v>
      </c>
      <c r="C168" s="142" t="s">
        <v>211</v>
      </c>
      <c r="D168" s="142" t="s">
        <v>32</v>
      </c>
      <c r="E168" s="142">
        <v>2004</v>
      </c>
      <c r="F168" s="142">
        <v>66</v>
      </c>
      <c r="G168" s="142" t="s">
        <v>37</v>
      </c>
    </row>
    <row r="169" spans="1:7" ht="15">
      <c r="A169" s="142">
        <v>167</v>
      </c>
      <c r="B169" s="142" t="s">
        <v>216</v>
      </c>
      <c r="C169" s="142" t="s">
        <v>211</v>
      </c>
      <c r="D169" s="142" t="s">
        <v>32</v>
      </c>
      <c r="E169" s="142">
        <v>1999</v>
      </c>
      <c r="F169" s="142">
        <v>76</v>
      </c>
      <c r="G169" s="142" t="s">
        <v>37</v>
      </c>
    </row>
    <row r="170" spans="1:7" ht="15">
      <c r="A170" s="141">
        <v>168</v>
      </c>
      <c r="B170" s="142" t="s">
        <v>217</v>
      </c>
      <c r="C170" s="142" t="s">
        <v>211</v>
      </c>
      <c r="D170" s="142" t="s">
        <v>32</v>
      </c>
      <c r="E170" s="142">
        <v>2003</v>
      </c>
      <c r="F170" s="142">
        <v>65</v>
      </c>
      <c r="G170" s="142" t="s">
        <v>37</v>
      </c>
    </row>
    <row r="171" spans="1:7" ht="15">
      <c r="A171" s="141">
        <v>169</v>
      </c>
      <c r="B171" s="142"/>
      <c r="C171" s="142"/>
      <c r="D171" s="142"/>
      <c r="E171" s="142"/>
      <c r="F171" s="142"/>
      <c r="G171" s="142"/>
    </row>
    <row r="172" spans="1:7" ht="15">
      <c r="A172" s="141">
        <v>170</v>
      </c>
      <c r="B172" s="142"/>
      <c r="C172" s="142"/>
      <c r="D172" s="142"/>
      <c r="E172" s="142"/>
      <c r="F172" s="142"/>
      <c r="G172" s="142"/>
    </row>
    <row r="173" spans="1:7" ht="15">
      <c r="A173" s="141">
        <v>171</v>
      </c>
      <c r="B173" s="142"/>
      <c r="C173" s="142"/>
      <c r="D173" s="142"/>
      <c r="E173" s="142"/>
      <c r="F173" s="142"/>
      <c r="G173" s="142"/>
    </row>
    <row r="174" spans="1:7" ht="15">
      <c r="A174" s="141">
        <v>172</v>
      </c>
      <c r="B174" s="142" t="s">
        <v>218</v>
      </c>
      <c r="C174" s="142" t="s">
        <v>219</v>
      </c>
      <c r="D174" s="142" t="s">
        <v>35</v>
      </c>
      <c r="E174" s="142">
        <v>2008</v>
      </c>
      <c r="F174" s="142"/>
      <c r="G174" s="142" t="s">
        <v>33</v>
      </c>
    </row>
    <row r="175" spans="1:7" ht="15">
      <c r="A175" s="141">
        <v>173</v>
      </c>
      <c r="B175" s="142" t="s">
        <v>220</v>
      </c>
      <c r="C175" s="142" t="s">
        <v>219</v>
      </c>
      <c r="D175" s="142" t="s">
        <v>35</v>
      </c>
      <c r="E175" s="142">
        <v>2006</v>
      </c>
      <c r="F175" s="142"/>
      <c r="G175" s="142" t="s">
        <v>33</v>
      </c>
    </row>
    <row r="176" spans="1:7" ht="15">
      <c r="A176" s="141">
        <v>174</v>
      </c>
      <c r="B176" s="142" t="s">
        <v>221</v>
      </c>
      <c r="C176" s="142" t="s">
        <v>219</v>
      </c>
      <c r="D176" s="142" t="s">
        <v>35</v>
      </c>
      <c r="E176" s="142">
        <v>2006</v>
      </c>
      <c r="F176" s="142"/>
      <c r="G176" s="142" t="s">
        <v>33</v>
      </c>
    </row>
    <row r="177" spans="1:7" ht="15">
      <c r="A177" s="142">
        <v>175</v>
      </c>
      <c r="B177" s="142" t="s">
        <v>222</v>
      </c>
      <c r="C177" s="142" t="s">
        <v>219</v>
      </c>
      <c r="D177" s="142" t="s">
        <v>35</v>
      </c>
      <c r="E177" s="142">
        <v>2006</v>
      </c>
      <c r="F177" s="142"/>
      <c r="G177" s="142" t="s">
        <v>33</v>
      </c>
    </row>
    <row r="178" spans="1:7" ht="15">
      <c r="A178" s="142">
        <v>176</v>
      </c>
      <c r="B178" s="142" t="s">
        <v>223</v>
      </c>
      <c r="C178" s="142" t="s">
        <v>219</v>
      </c>
      <c r="D178" s="142" t="s">
        <v>32</v>
      </c>
      <c r="E178" s="142">
        <v>2009</v>
      </c>
      <c r="F178" s="142"/>
      <c r="G178" s="142" t="s">
        <v>33</v>
      </c>
    </row>
    <row r="179" spans="1:7" ht="15">
      <c r="A179" s="141">
        <v>177</v>
      </c>
      <c r="B179" s="142" t="s">
        <v>224</v>
      </c>
      <c r="C179" s="142" t="s">
        <v>219</v>
      </c>
      <c r="D179" s="142" t="s">
        <v>35</v>
      </c>
      <c r="E179" s="142">
        <v>2003</v>
      </c>
      <c r="F179" s="142">
        <v>56</v>
      </c>
      <c r="G179" s="142" t="s">
        <v>37</v>
      </c>
    </row>
    <row r="180" spans="1:7" ht="15">
      <c r="A180" s="141">
        <v>178</v>
      </c>
      <c r="B180" s="142" t="s">
        <v>225</v>
      </c>
      <c r="C180" s="142" t="s">
        <v>219</v>
      </c>
      <c r="D180" s="142" t="s">
        <v>35</v>
      </c>
      <c r="E180" s="142">
        <v>2001</v>
      </c>
      <c r="F180" s="142">
        <v>54</v>
      </c>
      <c r="G180" s="142" t="s">
        <v>37</v>
      </c>
    </row>
    <row r="181" spans="1:7" ht="15">
      <c r="A181" s="141">
        <v>179</v>
      </c>
      <c r="B181" s="142" t="s">
        <v>226</v>
      </c>
      <c r="C181" s="142" t="s">
        <v>219</v>
      </c>
      <c r="D181" s="142" t="s">
        <v>32</v>
      </c>
      <c r="E181" s="142">
        <v>2001</v>
      </c>
      <c r="F181" s="142">
        <v>74</v>
      </c>
      <c r="G181" s="142" t="s">
        <v>37</v>
      </c>
    </row>
    <row r="182" spans="1:7" ht="15">
      <c r="A182" s="141">
        <v>180</v>
      </c>
      <c r="B182" s="142" t="s">
        <v>270</v>
      </c>
      <c r="C182" s="142" t="s">
        <v>227</v>
      </c>
      <c r="D182" s="142" t="s">
        <v>32</v>
      </c>
      <c r="E182" s="142">
        <v>2004</v>
      </c>
      <c r="F182" s="142" t="s">
        <v>21</v>
      </c>
      <c r="G182" s="142" t="s">
        <v>21</v>
      </c>
    </row>
    <row r="183" spans="1:7" ht="15">
      <c r="A183" s="141">
        <v>181</v>
      </c>
      <c r="B183" s="142" t="s">
        <v>228</v>
      </c>
      <c r="C183" s="142" t="s">
        <v>227</v>
      </c>
      <c r="D183" s="142" t="s">
        <v>32</v>
      </c>
      <c r="E183" s="142">
        <v>2002</v>
      </c>
      <c r="F183" s="144">
        <v>72.8</v>
      </c>
      <c r="G183" s="142" t="s">
        <v>37</v>
      </c>
    </row>
    <row r="184" spans="1:7" ht="15">
      <c r="A184" s="141">
        <v>182</v>
      </c>
      <c r="B184" s="142" t="s">
        <v>229</v>
      </c>
      <c r="C184" s="142" t="s">
        <v>230</v>
      </c>
      <c r="D184" s="142" t="s">
        <v>35</v>
      </c>
      <c r="E184" s="142">
        <v>2002</v>
      </c>
      <c r="F184" s="142" t="s">
        <v>21</v>
      </c>
      <c r="G184" s="142" t="s">
        <v>21</v>
      </c>
    </row>
    <row r="185" spans="1:7" ht="15">
      <c r="A185" s="141">
        <v>183</v>
      </c>
      <c r="B185" s="142" t="s">
        <v>231</v>
      </c>
      <c r="C185" s="142" t="s">
        <v>16</v>
      </c>
      <c r="D185" s="142" t="s">
        <v>35</v>
      </c>
      <c r="E185" s="142">
        <v>2006</v>
      </c>
      <c r="F185" s="142">
        <v>31</v>
      </c>
      <c r="G185" s="142" t="s">
        <v>37</v>
      </c>
    </row>
    <row r="186" spans="1:7" ht="15">
      <c r="A186" s="142">
        <v>184</v>
      </c>
      <c r="B186" s="142" t="s">
        <v>232</v>
      </c>
      <c r="C186" s="142" t="s">
        <v>16</v>
      </c>
      <c r="D186" s="142" t="s">
        <v>35</v>
      </c>
      <c r="E186" s="142">
        <v>2006</v>
      </c>
      <c r="F186" s="142">
        <v>53</v>
      </c>
      <c r="G186" s="142" t="s">
        <v>37</v>
      </c>
    </row>
    <row r="187" spans="1:7" ht="15">
      <c r="A187" s="142">
        <v>185</v>
      </c>
      <c r="B187" s="142" t="s">
        <v>233</v>
      </c>
      <c r="C187" s="142" t="s">
        <v>16</v>
      </c>
      <c r="D187" s="142" t="s">
        <v>35</v>
      </c>
      <c r="E187" s="142">
        <v>2005</v>
      </c>
      <c r="F187" s="142">
        <v>36</v>
      </c>
      <c r="G187" s="142" t="s">
        <v>37</v>
      </c>
    </row>
    <row r="188" spans="1:7" ht="15">
      <c r="A188" s="141">
        <v>186</v>
      </c>
      <c r="B188" s="142" t="s">
        <v>234</v>
      </c>
      <c r="C188" s="142" t="s">
        <v>16</v>
      </c>
      <c r="D188" s="142" t="s">
        <v>35</v>
      </c>
      <c r="E188" s="142">
        <v>2002</v>
      </c>
      <c r="F188" s="142">
        <v>58</v>
      </c>
      <c r="G188" s="142" t="s">
        <v>37</v>
      </c>
    </row>
    <row r="189" spans="1:7" ht="15">
      <c r="A189" s="141">
        <v>187</v>
      </c>
      <c r="B189" s="142" t="s">
        <v>235</v>
      </c>
      <c r="C189" s="142" t="s">
        <v>16</v>
      </c>
      <c r="D189" s="142" t="s">
        <v>32</v>
      </c>
      <c r="E189" s="142">
        <v>2004</v>
      </c>
      <c r="F189" s="142">
        <v>60</v>
      </c>
      <c r="G189" s="142" t="s">
        <v>37</v>
      </c>
    </row>
    <row r="190" spans="1:7" ht="15">
      <c r="A190" s="141">
        <v>188</v>
      </c>
      <c r="B190" s="142" t="s">
        <v>236</v>
      </c>
      <c r="C190" s="142" t="s">
        <v>16</v>
      </c>
      <c r="D190" s="142" t="s">
        <v>32</v>
      </c>
      <c r="E190" s="142">
        <v>2003</v>
      </c>
      <c r="F190" s="142">
        <v>58</v>
      </c>
      <c r="G190" s="142" t="s">
        <v>37</v>
      </c>
    </row>
    <row r="191" spans="1:7" ht="15">
      <c r="A191" s="141">
        <v>189</v>
      </c>
      <c r="B191" s="142" t="s">
        <v>237</v>
      </c>
      <c r="C191" s="142" t="s">
        <v>16</v>
      </c>
      <c r="D191" s="142" t="s">
        <v>32</v>
      </c>
      <c r="E191" s="142">
        <v>2003</v>
      </c>
      <c r="F191" s="142"/>
      <c r="G191" s="142" t="s">
        <v>37</v>
      </c>
    </row>
    <row r="192" spans="1:7" ht="15">
      <c r="A192" s="141">
        <v>190</v>
      </c>
      <c r="B192" s="142" t="s">
        <v>238</v>
      </c>
      <c r="C192" s="142" t="s">
        <v>16</v>
      </c>
      <c r="D192" s="142" t="s">
        <v>32</v>
      </c>
      <c r="E192" s="142">
        <v>2001</v>
      </c>
      <c r="F192" s="142">
        <v>75</v>
      </c>
      <c r="G192" s="142" t="s">
        <v>37</v>
      </c>
    </row>
    <row r="193" spans="1:7" ht="15">
      <c r="A193" s="141">
        <v>191</v>
      </c>
      <c r="B193" s="142" t="s">
        <v>239</v>
      </c>
      <c r="C193" s="142" t="s">
        <v>16</v>
      </c>
      <c r="D193" s="142" t="s">
        <v>32</v>
      </c>
      <c r="E193" s="142">
        <v>2001</v>
      </c>
      <c r="F193" s="142">
        <v>80</v>
      </c>
      <c r="G193" s="142" t="s">
        <v>37</v>
      </c>
    </row>
    <row r="194" spans="1:7" ht="15">
      <c r="A194" s="141">
        <v>192</v>
      </c>
      <c r="B194" s="142" t="s">
        <v>240</v>
      </c>
      <c r="C194" s="142" t="s">
        <v>241</v>
      </c>
      <c r="D194" s="142" t="s">
        <v>32</v>
      </c>
      <c r="E194" s="142">
        <v>2005</v>
      </c>
      <c r="F194" s="142">
        <v>49</v>
      </c>
      <c r="G194" s="142" t="s">
        <v>37</v>
      </c>
    </row>
    <row r="195" spans="1:7" ht="15">
      <c r="A195" s="142">
        <v>193</v>
      </c>
      <c r="B195" s="142" t="s">
        <v>242</v>
      </c>
      <c r="C195" s="142" t="s">
        <v>241</v>
      </c>
      <c r="D195" s="142" t="s">
        <v>32</v>
      </c>
      <c r="E195" s="142">
        <v>2003</v>
      </c>
      <c r="F195" s="142">
        <v>47</v>
      </c>
      <c r="G195" s="142" t="s">
        <v>37</v>
      </c>
    </row>
    <row r="196" spans="1:7" ht="15">
      <c r="A196" s="142">
        <v>194</v>
      </c>
      <c r="B196" s="142" t="s">
        <v>243</v>
      </c>
      <c r="C196" s="142" t="s">
        <v>244</v>
      </c>
      <c r="D196" s="142" t="s">
        <v>35</v>
      </c>
      <c r="E196" s="142">
        <v>2006</v>
      </c>
      <c r="F196" s="142">
        <v>54</v>
      </c>
      <c r="G196" s="142" t="s">
        <v>37</v>
      </c>
    </row>
    <row r="197" spans="1:7" ht="15">
      <c r="A197" s="141">
        <v>195</v>
      </c>
      <c r="B197" s="142" t="s">
        <v>245</v>
      </c>
      <c r="C197" s="142" t="s">
        <v>244</v>
      </c>
      <c r="D197" s="142" t="s">
        <v>35</v>
      </c>
      <c r="E197" s="142">
        <v>2007</v>
      </c>
      <c r="F197" s="142" t="s">
        <v>21</v>
      </c>
      <c r="G197" s="142" t="s">
        <v>33</v>
      </c>
    </row>
    <row r="198" spans="1:7" ht="15">
      <c r="A198" s="141">
        <v>196</v>
      </c>
      <c r="B198" s="142" t="s">
        <v>246</v>
      </c>
      <c r="C198" s="142" t="s">
        <v>244</v>
      </c>
      <c r="D198" s="142" t="s">
        <v>35</v>
      </c>
      <c r="E198" s="142">
        <v>2006</v>
      </c>
      <c r="F198" s="142">
        <v>36</v>
      </c>
      <c r="G198" s="142" t="s">
        <v>37</v>
      </c>
    </row>
    <row r="199" spans="1:7" ht="15">
      <c r="A199" s="141">
        <v>197</v>
      </c>
      <c r="B199" s="142" t="s">
        <v>247</v>
      </c>
      <c r="C199" s="142" t="s">
        <v>244</v>
      </c>
      <c r="D199" s="142" t="s">
        <v>35</v>
      </c>
      <c r="E199" s="142">
        <v>2004</v>
      </c>
      <c r="F199" s="142">
        <v>57</v>
      </c>
      <c r="G199" s="142" t="s">
        <v>37</v>
      </c>
    </row>
    <row r="200" spans="1:7" ht="15">
      <c r="A200" s="141">
        <v>198</v>
      </c>
      <c r="B200" s="142" t="s">
        <v>248</v>
      </c>
      <c r="C200" s="142" t="s">
        <v>244</v>
      </c>
      <c r="D200" s="142" t="s">
        <v>35</v>
      </c>
      <c r="E200" s="142">
        <v>2004</v>
      </c>
      <c r="F200" s="142">
        <v>70</v>
      </c>
      <c r="G200" s="142" t="s">
        <v>37</v>
      </c>
    </row>
    <row r="201" spans="1:7" ht="15">
      <c r="A201" s="141">
        <v>199</v>
      </c>
      <c r="B201" s="142" t="s">
        <v>249</v>
      </c>
      <c r="C201" s="142" t="s">
        <v>244</v>
      </c>
      <c r="D201" s="142" t="s">
        <v>32</v>
      </c>
      <c r="E201" s="142">
        <v>2006</v>
      </c>
      <c r="F201" s="142">
        <v>40</v>
      </c>
      <c r="G201" s="142" t="s">
        <v>37</v>
      </c>
    </row>
    <row r="202" spans="1:7" ht="15">
      <c r="A202" s="141">
        <v>200</v>
      </c>
      <c r="B202" s="142" t="s">
        <v>250</v>
      </c>
      <c r="C202" s="142" t="s">
        <v>244</v>
      </c>
      <c r="D202" s="142" t="s">
        <v>32</v>
      </c>
      <c r="E202" s="142">
        <v>2004</v>
      </c>
      <c r="F202" s="142">
        <v>75</v>
      </c>
      <c r="G202" s="142" t="s">
        <v>37</v>
      </c>
    </row>
    <row r="203" spans="1:7" ht="15">
      <c r="A203" s="141">
        <v>201</v>
      </c>
      <c r="B203" s="142" t="s">
        <v>251</v>
      </c>
      <c r="C203" s="142" t="s">
        <v>244</v>
      </c>
      <c r="D203" s="142" t="s">
        <v>32</v>
      </c>
      <c r="E203" s="142">
        <v>2002</v>
      </c>
      <c r="F203" s="142">
        <v>53</v>
      </c>
      <c r="G203" s="142" t="s">
        <v>37</v>
      </c>
    </row>
    <row r="204" spans="1:7" ht="15">
      <c r="A204" s="142">
        <v>202</v>
      </c>
      <c r="B204" s="150" t="s">
        <v>271</v>
      </c>
      <c r="C204" s="150" t="s">
        <v>272</v>
      </c>
      <c r="D204" s="151" t="s">
        <v>35</v>
      </c>
      <c r="E204" s="152">
        <v>2005</v>
      </c>
      <c r="F204" s="150">
        <v>40</v>
      </c>
      <c r="G204" s="150" t="s">
        <v>37</v>
      </c>
    </row>
    <row r="205" spans="1:7" ht="15">
      <c r="A205" s="142">
        <v>203</v>
      </c>
      <c r="B205" s="156" t="s">
        <v>273</v>
      </c>
      <c r="C205" s="150" t="s">
        <v>272</v>
      </c>
      <c r="D205" s="153" t="s">
        <v>35</v>
      </c>
      <c r="E205" s="154">
        <v>2005</v>
      </c>
      <c r="F205" s="156">
        <v>46</v>
      </c>
      <c r="G205" s="156" t="s">
        <v>37</v>
      </c>
    </row>
    <row r="206" spans="1:7" ht="15">
      <c r="A206" s="141">
        <v>204</v>
      </c>
      <c r="B206" s="156" t="s">
        <v>274</v>
      </c>
      <c r="C206" s="150" t="s">
        <v>272</v>
      </c>
      <c r="D206" s="153" t="s">
        <v>35</v>
      </c>
      <c r="E206" s="154">
        <v>2001</v>
      </c>
      <c r="F206" s="156">
        <v>53</v>
      </c>
      <c r="G206" s="156" t="s">
        <v>37</v>
      </c>
    </row>
    <row r="207" spans="1:7" ht="15">
      <c r="A207" s="141">
        <v>205</v>
      </c>
      <c r="B207" s="156" t="s">
        <v>275</v>
      </c>
      <c r="C207" s="150" t="s">
        <v>272</v>
      </c>
      <c r="D207" s="153" t="s">
        <v>35</v>
      </c>
      <c r="E207" s="154">
        <v>2005</v>
      </c>
      <c r="F207" s="156">
        <v>43</v>
      </c>
      <c r="G207" s="156" t="s">
        <v>37</v>
      </c>
    </row>
    <row r="208" spans="1:7" ht="15">
      <c r="A208" s="141">
        <v>206</v>
      </c>
      <c r="B208" s="142" t="s">
        <v>276</v>
      </c>
      <c r="C208" s="150" t="s">
        <v>272</v>
      </c>
      <c r="D208" s="143" t="s">
        <v>32</v>
      </c>
      <c r="E208" s="144">
        <v>2006</v>
      </c>
      <c r="F208" s="142">
        <v>40</v>
      </c>
      <c r="G208" s="142" t="s">
        <v>37</v>
      </c>
    </row>
    <row r="209" spans="1:7" ht="15">
      <c r="A209" s="141">
        <v>207</v>
      </c>
      <c r="B209" s="142" t="s">
        <v>277</v>
      </c>
      <c r="C209" s="150" t="s">
        <v>272</v>
      </c>
      <c r="D209" s="145" t="s">
        <v>32</v>
      </c>
      <c r="E209" s="144">
        <v>2005</v>
      </c>
      <c r="F209" s="142">
        <v>56</v>
      </c>
      <c r="G209" s="142" t="s">
        <v>37</v>
      </c>
    </row>
    <row r="210" spans="1:7" ht="15">
      <c r="A210" s="54"/>
      <c r="B210" s="55"/>
      <c r="C210" s="55"/>
      <c r="D210" s="55"/>
      <c r="E210" s="55"/>
      <c r="F210" s="55"/>
      <c r="G210" s="55"/>
    </row>
    <row r="211" spans="1:7" ht="15">
      <c r="A211" s="54"/>
      <c r="B211" s="55"/>
      <c r="C211" s="55"/>
      <c r="D211" s="55"/>
      <c r="E211" s="55"/>
      <c r="F211" s="55"/>
      <c r="G211" s="55"/>
    </row>
    <row r="212" spans="1:7" ht="15">
      <c r="A212" s="54"/>
      <c r="B212" s="55"/>
      <c r="C212" s="55"/>
      <c r="D212" s="55"/>
      <c r="E212" s="55"/>
      <c r="F212" s="55"/>
      <c r="G212" s="55"/>
    </row>
    <row r="213" spans="1:7" ht="15">
      <c r="A213" s="55"/>
      <c r="B213" s="55"/>
      <c r="C213" s="55"/>
      <c r="D213" s="55"/>
      <c r="E213" s="55"/>
      <c r="F213" s="55"/>
      <c r="G213" s="55"/>
    </row>
    <row r="214" spans="1:7" ht="15">
      <c r="A214" s="55"/>
      <c r="B214" s="55"/>
      <c r="C214" s="55"/>
      <c r="D214" s="55"/>
      <c r="E214" s="55"/>
      <c r="F214" s="55"/>
      <c r="G214" s="55"/>
    </row>
    <row r="215" spans="1:7" ht="15">
      <c r="A215" s="54"/>
      <c r="B215" s="55"/>
      <c r="C215" s="55"/>
      <c r="D215" s="55"/>
      <c r="E215" s="55"/>
      <c r="F215" s="55"/>
      <c r="G215" s="55"/>
    </row>
    <row r="216" spans="1:7" ht="15">
      <c r="A216" s="54"/>
      <c r="B216" s="55"/>
      <c r="C216" s="55"/>
      <c r="D216" s="55"/>
      <c r="E216" s="55"/>
      <c r="F216" s="55"/>
      <c r="G216" s="55"/>
    </row>
    <row r="217" spans="1:7" ht="15">
      <c r="A217" s="54"/>
      <c r="B217" s="55"/>
      <c r="C217" s="55"/>
      <c r="D217" s="55"/>
      <c r="E217" s="55"/>
      <c r="F217" s="55"/>
      <c r="G217" s="55"/>
    </row>
    <row r="218" spans="1:7" ht="15">
      <c r="A218" s="54"/>
      <c r="B218" s="55"/>
      <c r="C218" s="55"/>
      <c r="D218" s="55"/>
      <c r="E218" s="55"/>
      <c r="F218" s="55"/>
      <c r="G218" s="55"/>
    </row>
    <row r="219" spans="1:7" ht="15">
      <c r="A219" s="54"/>
      <c r="B219" s="55"/>
      <c r="C219" s="55"/>
      <c r="D219" s="55"/>
      <c r="E219" s="55"/>
      <c r="F219" s="55"/>
      <c r="G219" s="55"/>
    </row>
    <row r="220" spans="1:7" ht="15">
      <c r="A220" s="54"/>
      <c r="B220" s="55"/>
      <c r="C220" s="55"/>
      <c r="D220" s="55"/>
      <c r="E220" s="55"/>
      <c r="F220" s="55"/>
      <c r="G220" s="55"/>
    </row>
    <row r="221" spans="1:7" ht="15">
      <c r="A221" s="54"/>
      <c r="B221" s="55"/>
      <c r="C221" s="55"/>
      <c r="D221" s="55"/>
      <c r="E221" s="55"/>
      <c r="F221" s="55"/>
      <c r="G221" s="55"/>
    </row>
    <row r="222" spans="1:7" ht="15">
      <c r="A222" s="55"/>
      <c r="B222" s="55"/>
      <c r="C222" s="55"/>
      <c r="D222" s="55"/>
      <c r="E222" s="55"/>
      <c r="F222" s="55"/>
      <c r="G222" s="55"/>
    </row>
    <row r="223" spans="1:7" ht="15">
      <c r="A223" s="55"/>
      <c r="B223" s="55"/>
      <c r="C223" s="55"/>
      <c r="D223" s="55"/>
      <c r="E223" s="55"/>
      <c r="F223" s="55"/>
      <c r="G223" s="55"/>
    </row>
    <row r="224" spans="1:7" ht="15">
      <c r="A224" s="54"/>
      <c r="B224" s="55"/>
      <c r="C224" s="55"/>
      <c r="D224" s="55"/>
      <c r="E224" s="55"/>
      <c r="F224" s="55"/>
      <c r="G224" s="55"/>
    </row>
    <row r="225" spans="1:7" ht="15">
      <c r="A225" s="54"/>
      <c r="B225" s="55"/>
      <c r="C225" s="55"/>
      <c r="D225" s="55"/>
      <c r="E225" s="55"/>
      <c r="F225" s="55"/>
      <c r="G225" s="55"/>
    </row>
    <row r="226" spans="1:7" ht="15">
      <c r="A226" s="54"/>
      <c r="B226" s="55"/>
      <c r="C226" s="55"/>
      <c r="D226" s="55"/>
      <c r="E226" s="55"/>
      <c r="F226" s="55"/>
      <c r="G226" s="55"/>
    </row>
    <row r="227" spans="1:7" ht="15">
      <c r="A227" s="54"/>
      <c r="B227" s="55"/>
      <c r="C227" s="55"/>
      <c r="D227" s="55"/>
      <c r="E227" s="55"/>
      <c r="F227" s="55"/>
      <c r="G227" s="55"/>
    </row>
    <row r="228" spans="1:7" ht="15">
      <c r="A228" s="54"/>
      <c r="B228" s="55"/>
      <c r="C228" s="55"/>
      <c r="D228" s="55"/>
      <c r="E228" s="55"/>
      <c r="F228" s="55"/>
      <c r="G228" s="55"/>
    </row>
    <row r="229" spans="1:7" ht="15">
      <c r="A229" s="54"/>
      <c r="B229" s="55"/>
      <c r="C229" s="55"/>
      <c r="D229" s="55"/>
      <c r="E229" s="55"/>
      <c r="F229" s="55"/>
      <c r="G229" s="55"/>
    </row>
    <row r="230" spans="1:7" ht="15">
      <c r="A230" s="54"/>
      <c r="B230" s="55"/>
      <c r="C230" s="55"/>
      <c r="D230" s="55"/>
      <c r="E230" s="55"/>
      <c r="F230" s="55"/>
      <c r="G230" s="55"/>
    </row>
    <row r="231" spans="1:7" ht="15">
      <c r="A231" s="55"/>
      <c r="B231" s="55"/>
      <c r="C231" s="55"/>
      <c r="D231" s="55"/>
      <c r="E231" s="55"/>
      <c r="F231" s="55"/>
      <c r="G231" s="55"/>
    </row>
    <row r="232" spans="1:7" ht="15">
      <c r="A232" s="55"/>
      <c r="B232" s="55"/>
      <c r="C232" s="55"/>
      <c r="D232" s="55"/>
      <c r="E232" s="55"/>
      <c r="F232" s="55"/>
      <c r="G232" s="55"/>
    </row>
    <row r="233" spans="1:7" ht="15">
      <c r="A233" s="54"/>
      <c r="B233" s="55"/>
      <c r="C233" s="55"/>
      <c r="D233" s="55"/>
      <c r="E233" s="55"/>
      <c r="F233" s="55"/>
      <c r="G233" s="55"/>
    </row>
    <row r="234" spans="1:7" ht="15">
      <c r="A234" s="54"/>
      <c r="B234" s="55"/>
      <c r="C234" s="55"/>
      <c r="D234" s="55"/>
      <c r="E234" s="55"/>
      <c r="F234" s="55"/>
      <c r="G234" s="55"/>
    </row>
    <row r="235" spans="1:7" ht="15">
      <c r="A235" s="54"/>
      <c r="B235" s="55"/>
      <c r="C235" s="55"/>
      <c r="D235" s="55"/>
      <c r="E235" s="55"/>
      <c r="F235" s="55"/>
      <c r="G235" s="55"/>
    </row>
    <row r="236" spans="1:7" ht="15">
      <c r="A236" s="54"/>
      <c r="B236" s="55"/>
      <c r="C236" s="55"/>
      <c r="D236" s="55"/>
      <c r="E236" s="55"/>
      <c r="F236" s="55"/>
      <c r="G236" s="55"/>
    </row>
    <row r="237" spans="1:7" ht="15">
      <c r="A237" s="54"/>
      <c r="B237" s="55"/>
      <c r="C237" s="55"/>
      <c r="D237" s="55"/>
      <c r="E237" s="55"/>
      <c r="F237" s="55"/>
      <c r="G237" s="55"/>
    </row>
    <row r="238" spans="1:7" ht="15">
      <c r="A238" s="54"/>
      <c r="B238" s="55"/>
      <c r="C238" s="55"/>
      <c r="D238" s="55"/>
      <c r="E238" s="55"/>
      <c r="F238" s="55"/>
      <c r="G238" s="55"/>
    </row>
    <row r="239" spans="1:7" ht="15">
      <c r="A239" s="54"/>
      <c r="B239" s="55"/>
      <c r="C239" s="55"/>
      <c r="D239" s="55"/>
      <c r="E239" s="55"/>
      <c r="F239" s="55"/>
      <c r="G239" s="55"/>
    </row>
    <row r="240" spans="1:7" ht="15">
      <c r="A240" s="55"/>
      <c r="B240" s="55"/>
      <c r="C240" s="55"/>
      <c r="D240" s="55"/>
      <c r="E240" s="55"/>
      <c r="F240" s="55"/>
      <c r="G240" s="55"/>
    </row>
    <row r="241" spans="1:7" ht="15">
      <c r="A241" s="55"/>
      <c r="B241" s="55"/>
      <c r="C241" s="55"/>
      <c r="D241" s="55"/>
      <c r="E241" s="55"/>
      <c r="F241" s="55"/>
      <c r="G241" s="55"/>
    </row>
    <row r="242" spans="1:7" ht="15">
      <c r="A242" s="54"/>
      <c r="B242" s="55"/>
      <c r="C242" s="55"/>
      <c r="D242" s="55"/>
      <c r="E242" s="55"/>
      <c r="F242" s="55"/>
      <c r="G242" s="55"/>
    </row>
    <row r="243" spans="1:7" ht="15">
      <c r="A243" s="54"/>
      <c r="B243" s="55"/>
      <c r="C243" s="55"/>
      <c r="D243" s="55"/>
      <c r="E243" s="55"/>
      <c r="F243" s="55"/>
      <c r="G243" s="55"/>
    </row>
    <row r="244" spans="1:7" ht="15">
      <c r="A244" s="54"/>
      <c r="B244" s="55"/>
      <c r="C244" s="55"/>
      <c r="D244" s="55"/>
      <c r="E244" s="55"/>
      <c r="F244" s="55"/>
      <c r="G244" s="55"/>
    </row>
    <row r="245" spans="1:7" ht="15">
      <c r="A245" s="54"/>
      <c r="B245" s="55"/>
      <c r="C245" s="55"/>
      <c r="D245" s="55"/>
      <c r="E245" s="55"/>
      <c r="F245" s="55"/>
      <c r="G245" s="55"/>
    </row>
    <row r="246" spans="1:7" ht="15">
      <c r="A246" s="54"/>
      <c r="B246" s="55"/>
      <c r="C246" s="55"/>
      <c r="D246" s="55"/>
      <c r="E246" s="55"/>
      <c r="F246" s="55"/>
      <c r="G246" s="55"/>
    </row>
    <row r="247" spans="1:7" ht="15">
      <c r="A247" s="54"/>
      <c r="B247" s="55"/>
      <c r="C247" s="55"/>
      <c r="D247" s="55"/>
      <c r="E247" s="55"/>
      <c r="F247" s="55"/>
      <c r="G247" s="55"/>
    </row>
    <row r="248" spans="1:7" ht="15">
      <c r="A248" s="54"/>
      <c r="B248" s="55"/>
      <c r="C248" s="55"/>
      <c r="D248" s="55"/>
      <c r="E248" s="55"/>
      <c r="F248" s="55"/>
      <c r="G248" s="55"/>
    </row>
    <row r="249" spans="1:7" ht="15">
      <c r="A249" s="55"/>
      <c r="B249" s="55"/>
      <c r="C249" s="55"/>
      <c r="D249" s="55"/>
      <c r="E249" s="55"/>
      <c r="F249" s="55"/>
      <c r="G249" s="55"/>
    </row>
    <row r="250" spans="1:7" ht="15">
      <c r="A250" s="55"/>
      <c r="B250" s="55"/>
      <c r="C250" s="55"/>
      <c r="D250" s="55"/>
      <c r="E250" s="55"/>
      <c r="F250" s="55"/>
      <c r="G250" s="55"/>
    </row>
    <row r="251" spans="1:7" ht="15">
      <c r="A251" s="54"/>
      <c r="B251" s="55"/>
      <c r="C251" s="55"/>
      <c r="D251" s="55"/>
      <c r="E251" s="55"/>
      <c r="F251" s="55"/>
      <c r="G251" s="55"/>
    </row>
    <row r="252" spans="1:7" ht="15">
      <c r="A252" s="54"/>
      <c r="B252" s="55"/>
      <c r="C252" s="55"/>
      <c r="D252" s="55"/>
      <c r="E252" s="55"/>
      <c r="F252" s="55"/>
      <c r="G252" s="55"/>
    </row>
    <row r="253" spans="1:7" ht="15">
      <c r="A253" s="54"/>
      <c r="B253" s="55"/>
      <c r="C253" s="55"/>
      <c r="D253" s="55"/>
      <c r="E253" s="55"/>
      <c r="F253" s="55"/>
      <c r="G253" s="55"/>
    </row>
    <row r="254" spans="1:7" ht="15">
      <c r="A254" s="54"/>
      <c r="B254" s="55"/>
      <c r="C254" s="55"/>
      <c r="D254" s="55"/>
      <c r="E254" s="55"/>
      <c r="F254" s="55"/>
      <c r="G254" s="55"/>
    </row>
    <row r="255" spans="1:7" ht="15">
      <c r="A255" s="54"/>
      <c r="B255" s="55"/>
      <c r="C255" s="55"/>
      <c r="D255" s="55"/>
      <c r="E255" s="55"/>
      <c r="F255" s="55"/>
      <c r="G255" s="55"/>
    </row>
    <row r="256" spans="1:7" ht="15">
      <c r="A256" s="54"/>
      <c r="B256" s="55"/>
      <c r="C256" s="55"/>
      <c r="D256" s="55"/>
      <c r="E256" s="55"/>
      <c r="F256" s="55"/>
      <c r="G256" s="55"/>
    </row>
    <row r="257" spans="1:7" ht="15">
      <c r="A257" s="54"/>
      <c r="B257" s="55"/>
      <c r="C257" s="55"/>
      <c r="D257" s="55"/>
      <c r="E257" s="55"/>
      <c r="F257" s="55"/>
      <c r="G257" s="55"/>
    </row>
    <row r="258" spans="1:7" ht="15">
      <c r="A258" s="55"/>
      <c r="B258" s="55"/>
      <c r="C258" s="55"/>
      <c r="D258" s="55"/>
      <c r="E258" s="55"/>
      <c r="F258" s="55"/>
      <c r="G258" s="55"/>
    </row>
    <row r="259" spans="1:7" ht="15">
      <c r="A259" s="55"/>
      <c r="B259" s="55"/>
      <c r="C259" s="55"/>
      <c r="D259" s="55"/>
      <c r="E259" s="55"/>
      <c r="F259" s="55"/>
      <c r="G259" s="55"/>
    </row>
    <row r="260" spans="1:7" ht="15">
      <c r="A260" s="54"/>
      <c r="B260" s="55"/>
      <c r="C260" s="55"/>
      <c r="D260" s="55"/>
      <c r="E260" s="55"/>
      <c r="F260" s="55"/>
      <c r="G260" s="55"/>
    </row>
    <row r="261" spans="1:7" ht="15">
      <c r="A261" s="54"/>
      <c r="B261" s="55"/>
      <c r="C261" s="55"/>
      <c r="D261" s="55"/>
      <c r="E261" s="55"/>
      <c r="F261" s="55"/>
      <c r="G261" s="55"/>
    </row>
    <row r="262" spans="1:7" ht="15">
      <c r="A262" s="54"/>
      <c r="B262" s="55"/>
      <c r="C262" s="55"/>
      <c r="D262" s="55"/>
      <c r="E262" s="55"/>
      <c r="F262" s="55"/>
      <c r="G262" s="55"/>
    </row>
    <row r="263" spans="1:7" ht="15">
      <c r="A263" s="57"/>
      <c r="B263" s="58"/>
      <c r="C263" s="55"/>
      <c r="D263" s="58"/>
      <c r="E263" s="58"/>
      <c r="F263" s="58"/>
      <c r="G263" s="58"/>
    </row>
  </sheetData>
  <dataValidations count="2">
    <dataValidation type="list" allowBlank="1" showInputMessage="1" showErrorMessage="1" sqref="G204:G209">
      <formula1>"TAK,NIE"</formula1>
    </dataValidation>
    <dataValidation type="list" allowBlank="1" showInputMessage="1" showErrorMessage="1" sqref="D204:D209">
      <formula1>"K,M"</formula1>
    </dataValidation>
  </dataValidations>
  <pageMargins left="0.7" right="0.7" top="0.75" bottom="0.75" header="0.3" footer="0.3"/>
  <pageSetup paperSize="9" orientation="portrait" horizontalDpi="4294967293" verticalDpi="4294967293"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40"/>
  <sheetViews>
    <sheetView topLeftCell="A16" zoomScale="85" zoomScaleNormal="85" workbookViewId="0">
      <selection activeCell="N39" sqref="N39"/>
    </sheetView>
  </sheetViews>
  <sheetFormatPr defaultRowHeight="14.25"/>
  <cols>
    <col min="1" max="1" width="8.875" style="48" customWidth="1"/>
    <col min="2" max="2" width="68.875" style="48" bestFit="1" customWidth="1"/>
    <col min="3" max="3" width="11.625" customWidth="1"/>
    <col min="4" max="4" width="13.125" customWidth="1"/>
    <col min="5" max="5" width="11.25" customWidth="1"/>
    <col min="6" max="6" width="13.125" customWidth="1"/>
    <col min="7" max="7" width="11.25" customWidth="1"/>
    <col min="8" max="8" width="12.875" customWidth="1"/>
    <col min="9" max="9" width="11.25" customWidth="1"/>
    <col min="10" max="10" width="12.875" customWidth="1"/>
    <col min="11" max="11" width="14" customWidth="1"/>
    <col min="12" max="12" width="13.375" customWidth="1"/>
  </cols>
  <sheetData>
    <row r="1" spans="1:13" s="48" customFormat="1" ht="44.25" customHeight="1" thickBot="1">
      <c r="A1" s="285" t="s">
        <v>299</v>
      </c>
      <c r="B1" s="286"/>
      <c r="C1" s="286"/>
      <c r="D1" s="286"/>
      <c r="E1" s="286"/>
      <c r="F1" s="286"/>
      <c r="G1" s="286"/>
      <c r="H1" s="286"/>
      <c r="I1" s="286"/>
      <c r="J1" s="286"/>
      <c r="K1" s="286"/>
      <c r="L1" s="286"/>
    </row>
    <row r="2" spans="1:13" ht="52.5" customHeight="1" thickBot="1">
      <c r="A2" s="191" t="s">
        <v>6</v>
      </c>
      <c r="B2" s="180" t="s">
        <v>8</v>
      </c>
      <c r="C2" s="287" t="s">
        <v>288</v>
      </c>
      <c r="D2" s="287" t="s">
        <v>289</v>
      </c>
      <c r="E2" s="287" t="s">
        <v>290</v>
      </c>
      <c r="F2" s="287" t="s">
        <v>291</v>
      </c>
      <c r="G2" s="287" t="s">
        <v>292</v>
      </c>
      <c r="H2" s="287" t="s">
        <v>293</v>
      </c>
      <c r="I2" s="287" t="s">
        <v>294</v>
      </c>
      <c r="J2" s="287" t="s">
        <v>295</v>
      </c>
      <c r="K2" s="287" t="s">
        <v>296</v>
      </c>
      <c r="L2" s="287" t="s">
        <v>297</v>
      </c>
      <c r="M2" s="284"/>
    </row>
    <row r="3" spans="1:13" ht="40.5" customHeight="1" thickBot="1">
      <c r="A3" s="180">
        <v>0</v>
      </c>
      <c r="B3" s="181" t="s">
        <v>21</v>
      </c>
      <c r="C3" s="287"/>
      <c r="D3" s="287"/>
      <c r="E3" s="287"/>
      <c r="F3" s="287"/>
      <c r="G3" s="287"/>
      <c r="H3" s="287"/>
      <c r="I3" s="287"/>
      <c r="J3" s="287"/>
      <c r="K3" s="287"/>
      <c r="L3" s="287"/>
      <c r="M3" s="284"/>
    </row>
    <row r="4" spans="1:13" ht="18">
      <c r="A4" s="141">
        <v>1</v>
      </c>
      <c r="B4" s="175" t="s">
        <v>31</v>
      </c>
      <c r="C4" s="183">
        <v>1</v>
      </c>
      <c r="D4" s="183"/>
      <c r="E4" s="183"/>
      <c r="F4" s="183"/>
      <c r="G4" s="183"/>
      <c r="H4" s="183"/>
      <c r="I4" s="183"/>
      <c r="J4" s="183"/>
      <c r="K4" s="185">
        <f>SUM(C4:J4)</f>
        <v>1</v>
      </c>
      <c r="L4" s="178"/>
    </row>
    <row r="5" spans="1:13" ht="18">
      <c r="A5" s="141">
        <v>2</v>
      </c>
      <c r="B5" s="141" t="s">
        <v>43</v>
      </c>
      <c r="C5" s="183"/>
      <c r="D5" s="183"/>
      <c r="E5" s="183"/>
      <c r="F5" s="183"/>
      <c r="G5" s="183"/>
      <c r="H5" s="183"/>
      <c r="I5" s="183"/>
      <c r="J5" s="183"/>
      <c r="K5" s="185">
        <f t="shared" ref="K5:K40" si="0">SUM(C5:J5)</f>
        <v>0</v>
      </c>
      <c r="L5" s="178"/>
    </row>
    <row r="6" spans="1:13" ht="18">
      <c r="A6" s="141">
        <v>3</v>
      </c>
      <c r="B6" s="141" t="s">
        <v>49</v>
      </c>
      <c r="C6" s="183"/>
      <c r="D6" s="183"/>
      <c r="E6" s="183"/>
      <c r="F6" s="183"/>
      <c r="G6" s="183"/>
      <c r="H6" s="183"/>
      <c r="I6" s="183"/>
      <c r="J6" s="183"/>
      <c r="K6" s="185">
        <f t="shared" si="0"/>
        <v>0</v>
      </c>
      <c r="L6" s="178"/>
    </row>
    <row r="7" spans="1:13" ht="18">
      <c r="A7" s="142">
        <v>4</v>
      </c>
      <c r="B7" s="141" t="s">
        <v>52</v>
      </c>
      <c r="C7" s="183"/>
      <c r="D7" s="183"/>
      <c r="E7" s="183"/>
      <c r="F7" s="183"/>
      <c r="G7" s="183"/>
      <c r="H7" s="183"/>
      <c r="I7" s="183"/>
      <c r="J7" s="183"/>
      <c r="K7" s="185">
        <f t="shared" si="0"/>
        <v>0</v>
      </c>
      <c r="L7" s="178"/>
    </row>
    <row r="8" spans="1:13" ht="18">
      <c r="A8" s="186">
        <v>5</v>
      </c>
      <c r="B8" s="190" t="s">
        <v>58</v>
      </c>
      <c r="C8" s="184"/>
      <c r="D8" s="184"/>
      <c r="E8" s="184"/>
      <c r="F8" s="184">
        <v>2</v>
      </c>
      <c r="G8" s="184">
        <v>1</v>
      </c>
      <c r="H8" s="184"/>
      <c r="I8" s="184">
        <v>4</v>
      </c>
      <c r="J8" s="184"/>
      <c r="K8" s="184">
        <f t="shared" si="0"/>
        <v>7</v>
      </c>
      <c r="L8" s="187" t="s">
        <v>5</v>
      </c>
    </row>
    <row r="9" spans="1:13" ht="18">
      <c r="A9" s="141">
        <v>6</v>
      </c>
      <c r="B9" s="176" t="s">
        <v>19</v>
      </c>
      <c r="C9" s="183"/>
      <c r="D9" s="183"/>
      <c r="E9" s="183"/>
      <c r="F9" s="183"/>
      <c r="G9" s="183"/>
      <c r="H9" s="183"/>
      <c r="I9" s="183"/>
      <c r="J9" s="183"/>
      <c r="K9" s="185">
        <f t="shared" si="0"/>
        <v>0</v>
      </c>
      <c r="L9" s="178"/>
    </row>
    <row r="10" spans="1:13" ht="18">
      <c r="A10" s="142">
        <v>7</v>
      </c>
      <c r="B10" s="176" t="s">
        <v>71</v>
      </c>
      <c r="C10" s="183"/>
      <c r="D10" s="183"/>
      <c r="E10" s="183"/>
      <c r="F10" s="183"/>
      <c r="G10" s="183"/>
      <c r="H10" s="183"/>
      <c r="I10" s="183">
        <v>4</v>
      </c>
      <c r="J10" s="183"/>
      <c r="K10" s="185">
        <f t="shared" si="0"/>
        <v>4</v>
      </c>
      <c r="L10" s="178"/>
    </row>
    <row r="11" spans="1:13" ht="18">
      <c r="A11" s="141">
        <v>8</v>
      </c>
      <c r="B11" s="141" t="s">
        <v>77</v>
      </c>
      <c r="C11" s="183"/>
      <c r="D11" s="183"/>
      <c r="E11" s="183"/>
      <c r="F11" s="183">
        <v>1</v>
      </c>
      <c r="G11" s="183"/>
      <c r="H11" s="183"/>
      <c r="I11" s="183"/>
      <c r="J11" s="183"/>
      <c r="K11" s="185">
        <f t="shared" si="0"/>
        <v>1</v>
      </c>
      <c r="L11" s="178"/>
    </row>
    <row r="12" spans="1:13" ht="18">
      <c r="A12" s="141">
        <v>9</v>
      </c>
      <c r="B12" s="141" t="s">
        <v>81</v>
      </c>
      <c r="C12" s="183"/>
      <c r="D12" s="183"/>
      <c r="E12" s="183"/>
      <c r="F12" s="183"/>
      <c r="G12" s="183"/>
      <c r="H12" s="183"/>
      <c r="I12" s="183"/>
      <c r="J12" s="183"/>
      <c r="K12" s="185">
        <f t="shared" si="0"/>
        <v>0</v>
      </c>
      <c r="L12" s="178"/>
    </row>
    <row r="13" spans="1:13" ht="18">
      <c r="A13" s="142">
        <v>10</v>
      </c>
      <c r="B13" s="141" t="s">
        <v>85</v>
      </c>
      <c r="C13" s="183"/>
      <c r="D13" s="183"/>
      <c r="E13" s="183"/>
      <c r="F13" s="183"/>
      <c r="G13" s="183"/>
      <c r="H13" s="183"/>
      <c r="I13" s="183"/>
      <c r="J13" s="183"/>
      <c r="K13" s="185">
        <f t="shared" si="0"/>
        <v>0</v>
      </c>
      <c r="L13" s="178"/>
    </row>
    <row r="14" spans="1:13" ht="18">
      <c r="A14" s="141">
        <v>11</v>
      </c>
      <c r="B14" s="141" t="s">
        <v>20</v>
      </c>
      <c r="C14" s="183"/>
      <c r="D14" s="183"/>
      <c r="E14" s="183"/>
      <c r="F14" s="183"/>
      <c r="G14" s="183"/>
      <c r="H14" s="183"/>
      <c r="I14" s="183"/>
      <c r="J14" s="183"/>
      <c r="K14" s="185">
        <f t="shared" si="0"/>
        <v>0</v>
      </c>
      <c r="L14" s="178"/>
    </row>
    <row r="15" spans="1:13" ht="18">
      <c r="A15" s="141">
        <v>12</v>
      </c>
      <c r="B15" s="141" t="s">
        <v>111</v>
      </c>
      <c r="C15" s="183"/>
      <c r="D15" s="183"/>
      <c r="E15" s="183"/>
      <c r="F15" s="183"/>
      <c r="G15" s="183">
        <v>2</v>
      </c>
      <c r="H15" s="183"/>
      <c r="I15" s="183"/>
      <c r="J15" s="183"/>
      <c r="K15" s="185">
        <f t="shared" si="0"/>
        <v>2</v>
      </c>
      <c r="L15" s="178"/>
    </row>
    <row r="16" spans="1:13" ht="18">
      <c r="A16" s="142">
        <v>13</v>
      </c>
      <c r="B16" s="141" t="s">
        <v>113</v>
      </c>
      <c r="C16" s="183"/>
      <c r="D16" s="183"/>
      <c r="E16" s="183"/>
      <c r="F16" s="183"/>
      <c r="G16" s="183"/>
      <c r="H16" s="183"/>
      <c r="I16" s="183"/>
      <c r="J16" s="183"/>
      <c r="K16" s="185">
        <f t="shared" si="0"/>
        <v>0</v>
      </c>
      <c r="L16" s="178"/>
    </row>
    <row r="17" spans="1:12" ht="18">
      <c r="A17" s="141">
        <v>14</v>
      </c>
      <c r="B17" s="141" t="s">
        <v>263</v>
      </c>
      <c r="C17" s="183"/>
      <c r="D17" s="183"/>
      <c r="E17" s="183"/>
      <c r="F17" s="183"/>
      <c r="G17" s="183"/>
      <c r="H17" s="183">
        <v>4</v>
      </c>
      <c r="I17" s="183"/>
      <c r="J17" s="183"/>
      <c r="K17" s="185">
        <f t="shared" si="0"/>
        <v>4</v>
      </c>
      <c r="L17" s="178"/>
    </row>
    <row r="18" spans="1:12" ht="18">
      <c r="A18" s="141">
        <v>15</v>
      </c>
      <c r="B18" s="141" t="s">
        <v>122</v>
      </c>
      <c r="C18" s="183"/>
      <c r="D18" s="183"/>
      <c r="E18" s="183"/>
      <c r="F18" s="183"/>
      <c r="G18" s="183"/>
      <c r="H18" s="183"/>
      <c r="I18" s="183"/>
      <c r="J18" s="183"/>
      <c r="K18" s="185">
        <f t="shared" si="0"/>
        <v>0</v>
      </c>
      <c r="L18" s="178"/>
    </row>
    <row r="19" spans="1:12" ht="18">
      <c r="A19" s="142">
        <v>16</v>
      </c>
      <c r="B19" s="141" t="s">
        <v>124</v>
      </c>
      <c r="C19" s="183"/>
      <c r="D19" s="183"/>
      <c r="E19" s="183"/>
      <c r="F19" s="183"/>
      <c r="G19" s="183"/>
      <c r="H19" s="183"/>
      <c r="I19" s="183"/>
      <c r="J19" s="183"/>
      <c r="K19" s="185">
        <f t="shared" si="0"/>
        <v>0</v>
      </c>
      <c r="L19" s="178"/>
    </row>
    <row r="20" spans="1:12" ht="18">
      <c r="A20" s="141">
        <v>17</v>
      </c>
      <c r="B20" s="141" t="s">
        <v>126</v>
      </c>
      <c r="C20" s="183"/>
      <c r="D20" s="183"/>
      <c r="E20" s="183"/>
      <c r="F20" s="183"/>
      <c r="G20" s="183"/>
      <c r="H20" s="183"/>
      <c r="I20" s="183"/>
      <c r="J20" s="183"/>
      <c r="K20" s="185">
        <f t="shared" si="0"/>
        <v>0</v>
      </c>
      <c r="L20" s="178"/>
    </row>
    <row r="21" spans="1:12" ht="18">
      <c r="A21" s="141">
        <v>18</v>
      </c>
      <c r="B21" s="177" t="s">
        <v>132</v>
      </c>
      <c r="C21" s="183"/>
      <c r="D21" s="183"/>
      <c r="E21" s="183"/>
      <c r="F21" s="183"/>
      <c r="G21" s="183"/>
      <c r="H21" s="183"/>
      <c r="I21" s="183"/>
      <c r="J21" s="183"/>
      <c r="K21" s="185">
        <f t="shared" si="0"/>
        <v>0</v>
      </c>
      <c r="L21" s="178"/>
    </row>
    <row r="22" spans="1:12" ht="18">
      <c r="A22" s="142">
        <v>19</v>
      </c>
      <c r="B22" s="177" t="s">
        <v>135</v>
      </c>
      <c r="C22" s="183">
        <v>2</v>
      </c>
      <c r="D22" s="183"/>
      <c r="E22" s="183"/>
      <c r="F22" s="183"/>
      <c r="G22" s="183"/>
      <c r="H22" s="183"/>
      <c r="I22" s="183"/>
      <c r="J22" s="183"/>
      <c r="K22" s="185">
        <f t="shared" si="0"/>
        <v>2</v>
      </c>
      <c r="L22" s="178"/>
    </row>
    <row r="23" spans="1:12" ht="18">
      <c r="A23" s="141">
        <v>20</v>
      </c>
      <c r="B23" s="141" t="s">
        <v>298</v>
      </c>
      <c r="C23" s="183"/>
      <c r="D23" s="183"/>
      <c r="E23" s="183">
        <v>1</v>
      </c>
      <c r="F23" s="183">
        <v>3</v>
      </c>
      <c r="G23" s="183"/>
      <c r="H23" s="183"/>
      <c r="I23" s="183"/>
      <c r="J23" s="183"/>
      <c r="K23" s="185">
        <f t="shared" si="0"/>
        <v>4</v>
      </c>
      <c r="L23" s="178"/>
    </row>
    <row r="24" spans="1:12" ht="18">
      <c r="A24" s="141">
        <v>21</v>
      </c>
      <c r="B24" s="141" t="s">
        <v>144</v>
      </c>
      <c r="C24" s="183"/>
      <c r="D24" s="183"/>
      <c r="E24" s="183"/>
      <c r="F24" s="183">
        <v>4</v>
      </c>
      <c r="G24" s="183"/>
      <c r="H24" s="183"/>
      <c r="I24" s="183"/>
      <c r="J24" s="183"/>
      <c r="K24" s="185">
        <f t="shared" si="0"/>
        <v>4</v>
      </c>
      <c r="L24" s="178"/>
    </row>
    <row r="25" spans="1:12" ht="18">
      <c r="A25" s="142">
        <v>22</v>
      </c>
      <c r="B25" s="141" t="s">
        <v>146</v>
      </c>
      <c r="C25" s="183"/>
      <c r="D25" s="183"/>
      <c r="E25" s="183"/>
      <c r="F25" s="183"/>
      <c r="G25" s="183"/>
      <c r="H25" s="183"/>
      <c r="I25" s="183"/>
      <c r="J25" s="183"/>
      <c r="K25" s="185">
        <f t="shared" si="0"/>
        <v>0</v>
      </c>
      <c r="L25" s="178"/>
    </row>
    <row r="26" spans="1:12" ht="18">
      <c r="A26" s="141">
        <v>23</v>
      </c>
      <c r="B26" s="141" t="s">
        <v>155</v>
      </c>
      <c r="C26" s="183"/>
      <c r="D26" s="183"/>
      <c r="E26" s="183"/>
      <c r="F26" s="183"/>
      <c r="G26" s="183"/>
      <c r="H26" s="183"/>
      <c r="I26" s="183"/>
      <c r="J26" s="183">
        <v>2</v>
      </c>
      <c r="K26" s="185">
        <f t="shared" si="0"/>
        <v>2</v>
      </c>
      <c r="L26" s="178"/>
    </row>
    <row r="27" spans="1:12" ht="18">
      <c r="A27" s="186">
        <v>24</v>
      </c>
      <c r="B27" s="186" t="s">
        <v>18</v>
      </c>
      <c r="C27" s="184">
        <v>4</v>
      </c>
      <c r="D27" s="184">
        <v>7</v>
      </c>
      <c r="E27" s="184">
        <v>3</v>
      </c>
      <c r="F27" s="184"/>
      <c r="G27" s="184"/>
      <c r="H27" s="184">
        <v>1</v>
      </c>
      <c r="I27" s="184">
        <v>2</v>
      </c>
      <c r="J27" s="184">
        <v>3</v>
      </c>
      <c r="K27" s="184">
        <f t="shared" si="0"/>
        <v>20</v>
      </c>
      <c r="L27" s="187" t="s">
        <v>2</v>
      </c>
    </row>
    <row r="28" spans="1:12" ht="18">
      <c r="A28" s="142">
        <v>25</v>
      </c>
      <c r="B28" s="177" t="s">
        <v>15</v>
      </c>
      <c r="C28" s="183">
        <v>3</v>
      </c>
      <c r="D28" s="183"/>
      <c r="E28" s="183"/>
      <c r="F28" s="183"/>
      <c r="G28" s="183"/>
      <c r="H28" s="183"/>
      <c r="I28" s="183"/>
      <c r="J28" s="183"/>
      <c r="K28" s="185">
        <f t="shared" si="0"/>
        <v>3</v>
      </c>
      <c r="L28" s="178"/>
    </row>
    <row r="29" spans="1:12" ht="18">
      <c r="A29" s="141">
        <v>26</v>
      </c>
      <c r="B29" s="141" t="s">
        <v>189</v>
      </c>
      <c r="C29" s="183"/>
      <c r="D29" s="183"/>
      <c r="E29" s="183"/>
      <c r="F29" s="183"/>
      <c r="G29" s="183"/>
      <c r="H29" s="183"/>
      <c r="I29" s="183"/>
      <c r="J29" s="183">
        <v>1</v>
      </c>
      <c r="K29" s="185">
        <f t="shared" si="0"/>
        <v>1</v>
      </c>
      <c r="L29" s="178"/>
    </row>
    <row r="30" spans="1:12" ht="18">
      <c r="A30" s="141">
        <v>27</v>
      </c>
      <c r="B30" s="141" t="s">
        <v>194</v>
      </c>
      <c r="C30" s="183"/>
      <c r="D30" s="183"/>
      <c r="E30" s="183"/>
      <c r="F30" s="183"/>
      <c r="G30" s="183"/>
      <c r="H30" s="183"/>
      <c r="I30" s="183"/>
      <c r="J30" s="183"/>
      <c r="K30" s="185">
        <f t="shared" si="0"/>
        <v>0</v>
      </c>
      <c r="L30" s="178"/>
    </row>
    <row r="31" spans="1:12" ht="18">
      <c r="A31" s="142">
        <v>28</v>
      </c>
      <c r="B31" s="141" t="s">
        <v>197</v>
      </c>
      <c r="C31" s="183"/>
      <c r="D31" s="183"/>
      <c r="E31" s="183"/>
      <c r="F31" s="183"/>
      <c r="G31" s="183"/>
      <c r="H31" s="183"/>
      <c r="I31" s="183"/>
      <c r="J31" s="183"/>
      <c r="K31" s="185">
        <f t="shared" si="0"/>
        <v>0</v>
      </c>
      <c r="L31" s="178"/>
    </row>
    <row r="32" spans="1:12" ht="18">
      <c r="A32" s="186">
        <v>29</v>
      </c>
      <c r="B32" s="188" t="s">
        <v>17</v>
      </c>
      <c r="C32" s="184"/>
      <c r="D32" s="184"/>
      <c r="E32" s="184"/>
      <c r="F32" s="184"/>
      <c r="G32" s="184">
        <v>7</v>
      </c>
      <c r="H32" s="184">
        <v>3</v>
      </c>
      <c r="I32" s="184"/>
      <c r="J32" s="184">
        <v>4</v>
      </c>
      <c r="K32" s="184">
        <f t="shared" si="0"/>
        <v>14</v>
      </c>
      <c r="L32" s="187" t="s">
        <v>3</v>
      </c>
    </row>
    <row r="33" spans="1:12" ht="18">
      <c r="A33" s="141">
        <v>30</v>
      </c>
      <c r="B33" s="141" t="s">
        <v>211</v>
      </c>
      <c r="C33" s="183"/>
      <c r="D33" s="183"/>
      <c r="E33" s="183"/>
      <c r="F33" s="183"/>
      <c r="G33" s="183"/>
      <c r="H33" s="183"/>
      <c r="I33" s="183"/>
      <c r="J33" s="183"/>
      <c r="K33" s="185">
        <f t="shared" si="0"/>
        <v>0</v>
      </c>
      <c r="L33" s="178"/>
    </row>
    <row r="34" spans="1:12" ht="18">
      <c r="A34" s="142">
        <v>31</v>
      </c>
      <c r="B34" s="141" t="s">
        <v>219</v>
      </c>
      <c r="C34" s="183"/>
      <c r="D34" s="183"/>
      <c r="E34" s="183"/>
      <c r="F34" s="183"/>
      <c r="G34" s="183"/>
      <c r="H34" s="183"/>
      <c r="I34" s="183"/>
      <c r="J34" s="183"/>
      <c r="K34" s="185">
        <f t="shared" si="0"/>
        <v>0</v>
      </c>
      <c r="L34" s="178"/>
    </row>
    <row r="35" spans="1:12" ht="18">
      <c r="A35" s="141">
        <v>32</v>
      </c>
      <c r="B35" s="141" t="s">
        <v>227</v>
      </c>
      <c r="C35" s="183"/>
      <c r="D35" s="183"/>
      <c r="E35" s="183">
        <v>2</v>
      </c>
      <c r="F35" s="183"/>
      <c r="G35" s="183"/>
      <c r="H35" s="183"/>
      <c r="I35" s="183"/>
      <c r="J35" s="183"/>
      <c r="K35" s="185">
        <f t="shared" si="0"/>
        <v>2</v>
      </c>
      <c r="L35" s="178"/>
    </row>
    <row r="36" spans="1:12" ht="18">
      <c r="A36" s="141">
        <v>33</v>
      </c>
      <c r="B36" s="141" t="s">
        <v>230</v>
      </c>
      <c r="C36" s="183"/>
      <c r="D36" s="183"/>
      <c r="E36" s="183"/>
      <c r="F36" s="183"/>
      <c r="G36" s="183"/>
      <c r="H36" s="183"/>
      <c r="I36" s="183"/>
      <c r="J36" s="183"/>
      <c r="K36" s="185">
        <f t="shared" si="0"/>
        <v>0</v>
      </c>
      <c r="L36" s="178"/>
    </row>
    <row r="37" spans="1:12" ht="18">
      <c r="A37" s="189">
        <v>34</v>
      </c>
      <c r="B37" s="186" t="s">
        <v>16</v>
      </c>
      <c r="C37" s="184"/>
      <c r="D37" s="184">
        <v>2</v>
      </c>
      <c r="E37" s="184">
        <v>4</v>
      </c>
      <c r="F37" s="184"/>
      <c r="G37" s="184"/>
      <c r="H37" s="184">
        <v>2</v>
      </c>
      <c r="I37" s="184"/>
      <c r="J37" s="184"/>
      <c r="K37" s="184">
        <f t="shared" si="0"/>
        <v>8</v>
      </c>
      <c r="L37" s="187" t="s">
        <v>4</v>
      </c>
    </row>
    <row r="38" spans="1:12" ht="18">
      <c r="A38" s="141">
        <v>35</v>
      </c>
      <c r="B38" s="141" t="s">
        <v>241</v>
      </c>
      <c r="C38" s="183"/>
      <c r="D38" s="183"/>
      <c r="E38" s="183"/>
      <c r="F38" s="183"/>
      <c r="G38" s="183"/>
      <c r="H38" s="183"/>
      <c r="I38" s="183"/>
      <c r="J38" s="183"/>
      <c r="K38" s="185">
        <f t="shared" si="0"/>
        <v>0</v>
      </c>
      <c r="L38" s="178"/>
    </row>
    <row r="39" spans="1:12" ht="18">
      <c r="A39" s="141">
        <v>36</v>
      </c>
      <c r="B39" s="141" t="s">
        <v>244</v>
      </c>
      <c r="C39" s="183"/>
      <c r="D39" s="183">
        <v>1</v>
      </c>
      <c r="E39" s="183"/>
      <c r="F39" s="183"/>
      <c r="G39" s="183"/>
      <c r="H39" s="183"/>
      <c r="I39" s="183"/>
      <c r="J39" s="183"/>
      <c r="K39" s="185">
        <f t="shared" si="0"/>
        <v>1</v>
      </c>
      <c r="L39" s="178"/>
    </row>
    <row r="40" spans="1:12" ht="18">
      <c r="A40" s="142">
        <v>37</v>
      </c>
      <c r="B40" s="177" t="s">
        <v>272</v>
      </c>
      <c r="C40" s="183"/>
      <c r="D40" s="183"/>
      <c r="E40" s="183"/>
      <c r="F40" s="183"/>
      <c r="G40" s="183"/>
      <c r="H40" s="183"/>
      <c r="I40" s="183"/>
      <c r="J40" s="183"/>
      <c r="K40" s="185">
        <f t="shared" si="0"/>
        <v>0</v>
      </c>
      <c r="L40" s="178"/>
    </row>
  </sheetData>
  <mergeCells count="12">
    <mergeCell ref="M2:M3"/>
    <mergeCell ref="A1:L1"/>
    <mergeCell ref="I2:I3"/>
    <mergeCell ref="J2:J3"/>
    <mergeCell ref="K2:K3"/>
    <mergeCell ref="L2:L3"/>
    <mergeCell ref="C2:C3"/>
    <mergeCell ref="D2:D3"/>
    <mergeCell ref="E2:E3"/>
    <mergeCell ref="F2:F3"/>
    <mergeCell ref="G2:G3"/>
    <mergeCell ref="H2:H3"/>
  </mergeCells>
  <pageMargins left="0.7" right="0.7" top="0.75" bottom="0.75" header="0.3" footer="0.3"/>
  <pageSetup paperSize="180" scale="84" fitToHeight="0" orientation="landscape" horizontalDpi="4294967293" verticalDpi="4294967293" r:id="rId1"/>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38"/>
  <sheetViews>
    <sheetView zoomScale="55" zoomScaleNormal="55" workbookViewId="0">
      <selection activeCell="AR14" sqref="AR14"/>
    </sheetView>
  </sheetViews>
  <sheetFormatPr defaultRowHeight="14.25"/>
  <cols>
    <col min="1" max="1" width="8.875" style="48" customWidth="1"/>
    <col min="2" max="2" width="68.875" style="48" bestFit="1" customWidth="1"/>
    <col min="3" max="12" width="9.125" style="48" hidden="1" customWidth="1"/>
    <col min="13" max="13" width="9.25" style="48" hidden="1" customWidth="1"/>
    <col min="14" max="30" width="9.125" style="48" hidden="1" customWidth="1"/>
    <col min="31" max="31" width="14" style="48" customWidth="1"/>
    <col min="32" max="32" width="12.375" style="48" customWidth="1"/>
    <col min="33" max="16384" width="9" style="48"/>
  </cols>
  <sheetData>
    <row r="1" spans="1:33" ht="40.5" customHeight="1">
      <c r="A1" s="209" t="s">
        <v>306</v>
      </c>
      <c r="B1" s="209" t="s">
        <v>8</v>
      </c>
      <c r="C1" s="200"/>
      <c r="D1" s="200"/>
      <c r="E1" s="200"/>
      <c r="F1" s="200"/>
      <c r="G1" s="200"/>
      <c r="H1" s="200"/>
      <c r="I1" s="200"/>
      <c r="J1" s="200"/>
      <c r="K1" s="200"/>
      <c r="L1" s="200"/>
      <c r="M1" s="200"/>
      <c r="N1" s="200"/>
      <c r="O1" s="200"/>
      <c r="P1" s="200"/>
      <c r="Q1" s="200"/>
      <c r="R1" s="200"/>
      <c r="S1" s="192"/>
      <c r="T1" s="192"/>
      <c r="U1" s="192"/>
      <c r="V1" s="192"/>
      <c r="W1" s="192"/>
      <c r="X1" s="192"/>
      <c r="Y1" s="192"/>
      <c r="Z1" s="192"/>
      <c r="AA1" s="192"/>
      <c r="AB1" s="192"/>
      <c r="AC1" s="192"/>
      <c r="AD1" s="192"/>
      <c r="AE1" s="182" t="s">
        <v>304</v>
      </c>
      <c r="AF1" s="182" t="s">
        <v>305</v>
      </c>
      <c r="AG1" s="201"/>
    </row>
    <row r="2" spans="1:33" ht="18">
      <c r="A2" s="213">
        <v>10</v>
      </c>
      <c r="B2" s="214" t="s">
        <v>85</v>
      </c>
      <c r="C2" s="205"/>
      <c r="D2" s="205">
        <v>4</v>
      </c>
      <c r="E2" s="205"/>
      <c r="F2" s="205"/>
      <c r="G2" s="205"/>
      <c r="H2" s="205">
        <v>3</v>
      </c>
      <c r="I2" s="205">
        <v>2</v>
      </c>
      <c r="J2" s="205"/>
      <c r="K2" s="205"/>
      <c r="L2" s="205">
        <v>4</v>
      </c>
      <c r="M2" s="205">
        <v>2</v>
      </c>
      <c r="N2" s="205"/>
      <c r="O2" s="205">
        <v>3</v>
      </c>
      <c r="P2" s="205">
        <v>4</v>
      </c>
      <c r="Q2" s="205"/>
      <c r="R2" s="205"/>
      <c r="S2" s="205">
        <v>7</v>
      </c>
      <c r="T2" s="205">
        <v>3</v>
      </c>
      <c r="U2" s="205"/>
      <c r="V2" s="205"/>
      <c r="W2" s="205">
        <v>4</v>
      </c>
      <c r="X2" s="205"/>
      <c r="Y2" s="205">
        <v>2</v>
      </c>
      <c r="Z2" s="205">
        <v>2</v>
      </c>
      <c r="AA2" s="205"/>
      <c r="AB2" s="205">
        <v>4</v>
      </c>
      <c r="AC2" s="205"/>
      <c r="AD2" s="205"/>
      <c r="AE2" s="205">
        <f t="shared" ref="AE2:AE38" si="0">SUM(C2:AD2)</f>
        <v>44</v>
      </c>
      <c r="AF2" s="215" t="s">
        <v>300</v>
      </c>
    </row>
    <row r="3" spans="1:33" ht="18">
      <c r="A3" s="197">
        <v>24</v>
      </c>
      <c r="B3" s="197" t="s">
        <v>18</v>
      </c>
      <c r="C3" s="196">
        <v>4</v>
      </c>
      <c r="D3" s="196">
        <v>2</v>
      </c>
      <c r="E3" s="196"/>
      <c r="F3" s="196">
        <v>1</v>
      </c>
      <c r="G3" s="196"/>
      <c r="H3" s="196"/>
      <c r="I3" s="196"/>
      <c r="J3" s="196">
        <v>4</v>
      </c>
      <c r="K3" s="196"/>
      <c r="L3" s="196"/>
      <c r="M3" s="196"/>
      <c r="N3" s="196"/>
      <c r="O3" s="196"/>
      <c r="P3" s="196">
        <v>2</v>
      </c>
      <c r="Q3" s="196"/>
      <c r="R3" s="196">
        <v>7</v>
      </c>
      <c r="S3" s="196"/>
      <c r="T3" s="196"/>
      <c r="U3" s="196"/>
      <c r="V3" s="196"/>
      <c r="W3" s="196"/>
      <c r="X3" s="196">
        <v>4</v>
      </c>
      <c r="Y3" s="196"/>
      <c r="Z3" s="196">
        <v>4</v>
      </c>
      <c r="AA3" s="196">
        <v>2</v>
      </c>
      <c r="AB3" s="196">
        <v>3</v>
      </c>
      <c r="AC3" s="196"/>
      <c r="AD3" s="196"/>
      <c r="AE3" s="196">
        <f t="shared" si="0"/>
        <v>33</v>
      </c>
      <c r="AF3" s="179" t="s">
        <v>301</v>
      </c>
    </row>
    <row r="4" spans="1:33" ht="18">
      <c r="A4" s="197">
        <v>30</v>
      </c>
      <c r="B4" s="197" t="s">
        <v>211</v>
      </c>
      <c r="C4" s="196"/>
      <c r="D4" s="196"/>
      <c r="E4" s="196"/>
      <c r="F4" s="196"/>
      <c r="G4" s="196"/>
      <c r="H4" s="196">
        <v>4</v>
      </c>
      <c r="I4" s="196">
        <v>3</v>
      </c>
      <c r="J4" s="196"/>
      <c r="K4" s="196"/>
      <c r="L4" s="196"/>
      <c r="M4" s="196"/>
      <c r="N4" s="196"/>
      <c r="O4" s="196"/>
      <c r="P4" s="196">
        <v>3</v>
      </c>
      <c r="Q4" s="196"/>
      <c r="R4" s="196"/>
      <c r="S4" s="196"/>
      <c r="T4" s="196"/>
      <c r="U4" s="196"/>
      <c r="V4" s="196"/>
      <c r="W4" s="196"/>
      <c r="X4" s="196"/>
      <c r="Y4" s="196"/>
      <c r="Z4" s="196"/>
      <c r="AA4" s="196"/>
      <c r="AB4" s="196"/>
      <c r="AC4" s="196">
        <v>7</v>
      </c>
      <c r="AD4" s="196"/>
      <c r="AE4" s="196">
        <f t="shared" si="0"/>
        <v>17</v>
      </c>
      <c r="AF4" s="179" t="s">
        <v>302</v>
      </c>
    </row>
    <row r="5" spans="1:33" ht="18">
      <c r="A5" s="199">
        <v>5</v>
      </c>
      <c r="B5" s="212" t="s">
        <v>58</v>
      </c>
      <c r="C5" s="196"/>
      <c r="D5" s="196"/>
      <c r="E5" s="196"/>
      <c r="F5" s="196"/>
      <c r="G5" s="196"/>
      <c r="H5" s="196"/>
      <c r="I5" s="196"/>
      <c r="J5" s="196"/>
      <c r="K5" s="196">
        <v>5</v>
      </c>
      <c r="L5" s="196"/>
      <c r="M5" s="196"/>
      <c r="N5" s="196"/>
      <c r="O5" s="196">
        <v>4</v>
      </c>
      <c r="P5" s="196">
        <v>1</v>
      </c>
      <c r="Q5" s="196"/>
      <c r="R5" s="196"/>
      <c r="S5" s="196"/>
      <c r="T5" s="196"/>
      <c r="U5" s="196"/>
      <c r="V5" s="196">
        <v>2</v>
      </c>
      <c r="W5" s="196">
        <v>3</v>
      </c>
      <c r="X5" s="196"/>
      <c r="Y5" s="196"/>
      <c r="Z5" s="196"/>
      <c r="AA5" s="196"/>
      <c r="AB5" s="196"/>
      <c r="AC5" s="196"/>
      <c r="AD5" s="196"/>
      <c r="AE5" s="196">
        <f t="shared" si="0"/>
        <v>15</v>
      </c>
      <c r="AF5" s="179" t="s">
        <v>303</v>
      </c>
    </row>
    <row r="6" spans="1:33" ht="18">
      <c r="A6" s="141">
        <v>14</v>
      </c>
      <c r="B6" s="202" t="s">
        <v>263</v>
      </c>
      <c r="C6" s="194"/>
      <c r="D6" s="194"/>
      <c r="E6" s="194"/>
      <c r="F6" s="194"/>
      <c r="G6" s="194"/>
      <c r="H6" s="194">
        <v>2</v>
      </c>
      <c r="I6" s="194"/>
      <c r="J6" s="196"/>
      <c r="K6" s="194"/>
      <c r="L6" s="194"/>
      <c r="M6" s="194"/>
      <c r="N6" s="194"/>
      <c r="O6" s="194"/>
      <c r="P6" s="194"/>
      <c r="Q6" s="193"/>
      <c r="R6" s="194"/>
      <c r="S6" s="194"/>
      <c r="T6" s="194"/>
      <c r="U6" s="194"/>
      <c r="V6" s="194">
        <v>4</v>
      </c>
      <c r="W6" s="194">
        <v>2</v>
      </c>
      <c r="X6" s="194"/>
      <c r="Y6" s="194">
        <v>4</v>
      </c>
      <c r="Z6" s="194"/>
      <c r="AA6" s="194"/>
      <c r="AB6" s="194"/>
      <c r="AC6" s="194"/>
      <c r="AD6" s="194"/>
      <c r="AE6" s="195">
        <f t="shared" si="0"/>
        <v>12</v>
      </c>
      <c r="AF6" s="215" t="s">
        <v>307</v>
      </c>
    </row>
    <row r="7" spans="1:33" ht="18">
      <c r="A7" s="141">
        <v>25</v>
      </c>
      <c r="B7" s="177" t="s">
        <v>15</v>
      </c>
      <c r="C7" s="194"/>
      <c r="D7" s="194"/>
      <c r="E7" s="194"/>
      <c r="F7" s="194">
        <v>2</v>
      </c>
      <c r="G7" s="194">
        <v>3</v>
      </c>
      <c r="H7" s="194"/>
      <c r="I7" s="194">
        <v>4</v>
      </c>
      <c r="J7" s="196"/>
      <c r="K7" s="194"/>
      <c r="L7" s="194"/>
      <c r="M7" s="194"/>
      <c r="N7" s="194"/>
      <c r="O7" s="194"/>
      <c r="P7" s="194"/>
      <c r="Q7" s="193"/>
      <c r="R7" s="194"/>
      <c r="S7" s="194"/>
      <c r="T7" s="194"/>
      <c r="U7" s="194"/>
      <c r="V7" s="194"/>
      <c r="W7" s="194"/>
      <c r="X7" s="194"/>
      <c r="Y7" s="194"/>
      <c r="Z7" s="194">
        <v>3</v>
      </c>
      <c r="AA7" s="194" t="s">
        <v>280</v>
      </c>
      <c r="AB7" s="194"/>
      <c r="AC7" s="194"/>
      <c r="AD7" s="194"/>
      <c r="AE7" s="195">
        <f t="shared" si="0"/>
        <v>12</v>
      </c>
      <c r="AF7" s="179" t="s">
        <v>307</v>
      </c>
    </row>
    <row r="8" spans="1:33" ht="18">
      <c r="A8" s="142">
        <v>34</v>
      </c>
      <c r="B8" s="202" t="s">
        <v>16</v>
      </c>
      <c r="C8" s="194"/>
      <c r="D8" s="194"/>
      <c r="E8" s="194"/>
      <c r="F8" s="194"/>
      <c r="G8" s="194">
        <v>2</v>
      </c>
      <c r="H8" s="194"/>
      <c r="I8" s="194"/>
      <c r="J8" s="196"/>
      <c r="K8" s="194"/>
      <c r="L8" s="194"/>
      <c r="M8" s="194">
        <v>3</v>
      </c>
      <c r="N8" s="194">
        <v>4</v>
      </c>
      <c r="O8" s="194"/>
      <c r="P8" s="194"/>
      <c r="Q8" s="193"/>
      <c r="R8" s="194"/>
      <c r="S8" s="194">
        <v>2</v>
      </c>
      <c r="T8" s="194"/>
      <c r="U8" s="194"/>
      <c r="V8" s="194"/>
      <c r="W8" s="194"/>
      <c r="X8" s="194"/>
      <c r="Y8" s="194"/>
      <c r="Z8" s="194">
        <v>1</v>
      </c>
      <c r="AA8" s="194"/>
      <c r="AB8" s="194"/>
      <c r="AC8" s="194"/>
      <c r="AD8" s="194"/>
      <c r="AE8" s="195">
        <f t="shared" si="0"/>
        <v>12</v>
      </c>
      <c r="AF8" s="179" t="s">
        <v>307</v>
      </c>
    </row>
    <row r="9" spans="1:33" ht="18">
      <c r="A9" s="141">
        <v>28</v>
      </c>
      <c r="B9" s="141" t="s">
        <v>197</v>
      </c>
      <c r="C9" s="194">
        <v>1</v>
      </c>
      <c r="D9" s="194"/>
      <c r="E9" s="194"/>
      <c r="F9" s="194"/>
      <c r="G9" s="194"/>
      <c r="H9" s="194"/>
      <c r="I9" s="194"/>
      <c r="J9" s="196"/>
      <c r="K9" s="194"/>
      <c r="L9" s="194"/>
      <c r="M9" s="194"/>
      <c r="N9" s="194"/>
      <c r="O9" s="194"/>
      <c r="P9" s="194"/>
      <c r="Q9" s="193"/>
      <c r="R9" s="194">
        <v>2</v>
      </c>
      <c r="S9" s="194"/>
      <c r="T9" s="194"/>
      <c r="U9" s="194"/>
      <c r="V9" s="194"/>
      <c r="W9" s="194"/>
      <c r="X9" s="194">
        <v>3</v>
      </c>
      <c r="Y9" s="194"/>
      <c r="Z9" s="194"/>
      <c r="AA9" s="194">
        <v>3</v>
      </c>
      <c r="AB9" s="194"/>
      <c r="AC9" s="194"/>
      <c r="AD9" s="194">
        <v>2</v>
      </c>
      <c r="AE9" s="195">
        <f t="shared" si="0"/>
        <v>11</v>
      </c>
      <c r="AF9" s="179" t="s">
        <v>308</v>
      </c>
    </row>
    <row r="10" spans="1:33" ht="18">
      <c r="A10" s="141">
        <v>37</v>
      </c>
      <c r="B10" s="210" t="s">
        <v>272</v>
      </c>
      <c r="C10" s="194"/>
      <c r="D10" s="194">
        <v>1</v>
      </c>
      <c r="E10" s="194"/>
      <c r="F10" s="194">
        <v>3</v>
      </c>
      <c r="G10" s="194"/>
      <c r="H10" s="194"/>
      <c r="I10" s="194"/>
      <c r="J10" s="196"/>
      <c r="K10" s="194"/>
      <c r="L10" s="194"/>
      <c r="M10" s="194"/>
      <c r="N10" s="194"/>
      <c r="O10" s="194"/>
      <c r="P10" s="194"/>
      <c r="Q10" s="193"/>
      <c r="R10" s="194"/>
      <c r="S10" s="194">
        <v>1</v>
      </c>
      <c r="T10" s="194">
        <v>2</v>
      </c>
      <c r="U10" s="194"/>
      <c r="V10" s="194"/>
      <c r="W10" s="194"/>
      <c r="X10" s="194"/>
      <c r="Y10" s="194">
        <v>3</v>
      </c>
      <c r="Z10" s="194"/>
      <c r="AA10" s="194"/>
      <c r="AB10" s="194"/>
      <c r="AC10" s="194"/>
      <c r="AD10" s="194"/>
      <c r="AE10" s="195">
        <f t="shared" si="0"/>
        <v>10</v>
      </c>
      <c r="AF10" s="215" t="s">
        <v>309</v>
      </c>
    </row>
    <row r="11" spans="1:33" ht="18">
      <c r="A11" s="142">
        <v>2</v>
      </c>
      <c r="B11" s="141" t="s">
        <v>43</v>
      </c>
      <c r="C11" s="194"/>
      <c r="D11" s="194">
        <v>3</v>
      </c>
      <c r="E11" s="194"/>
      <c r="F11" s="194"/>
      <c r="G11" s="194"/>
      <c r="H11" s="194"/>
      <c r="I11" s="194"/>
      <c r="J11" s="196"/>
      <c r="K11" s="194"/>
      <c r="L11" s="194"/>
      <c r="M11" s="194"/>
      <c r="N11" s="194"/>
      <c r="O11" s="194"/>
      <c r="P11" s="194"/>
      <c r="Q11" s="193"/>
      <c r="R11" s="194"/>
      <c r="S11" s="194"/>
      <c r="T11" s="194"/>
      <c r="U11" s="194">
        <v>2</v>
      </c>
      <c r="V11" s="194"/>
      <c r="W11" s="194"/>
      <c r="X11" s="194"/>
      <c r="Y11" s="194"/>
      <c r="Z11" s="194"/>
      <c r="AA11" s="194">
        <v>4</v>
      </c>
      <c r="AB11" s="194"/>
      <c r="AC11" s="194"/>
      <c r="AD11" s="194"/>
      <c r="AE11" s="195">
        <f t="shared" si="0"/>
        <v>9</v>
      </c>
      <c r="AF11" s="179" t="s">
        <v>310</v>
      </c>
    </row>
    <row r="12" spans="1:33" ht="18">
      <c r="A12" s="141">
        <v>22</v>
      </c>
      <c r="B12" s="141" t="s">
        <v>146</v>
      </c>
      <c r="C12" s="194"/>
      <c r="D12" s="194"/>
      <c r="E12" s="194"/>
      <c r="F12" s="194">
        <v>4</v>
      </c>
      <c r="G12" s="194"/>
      <c r="H12" s="194"/>
      <c r="I12" s="194"/>
      <c r="J12" s="196"/>
      <c r="K12" s="194"/>
      <c r="L12" s="194">
        <v>2</v>
      </c>
      <c r="M12" s="194"/>
      <c r="N12" s="194">
        <v>3</v>
      </c>
      <c r="O12" s="194"/>
      <c r="P12" s="194"/>
      <c r="Q12" s="193"/>
      <c r="R12" s="194"/>
      <c r="S12" s="194"/>
      <c r="T12" s="194"/>
      <c r="U12" s="194"/>
      <c r="V12" s="194"/>
      <c r="W12" s="194"/>
      <c r="X12" s="194"/>
      <c r="Y12" s="194"/>
      <c r="Z12" s="194"/>
      <c r="AA12" s="194"/>
      <c r="AB12" s="194"/>
      <c r="AC12" s="194"/>
      <c r="AD12" s="194"/>
      <c r="AE12" s="195">
        <f t="shared" si="0"/>
        <v>9</v>
      </c>
      <c r="AF12" s="179" t="s">
        <v>310</v>
      </c>
    </row>
    <row r="13" spans="1:33" ht="18">
      <c r="A13" s="141">
        <v>26</v>
      </c>
      <c r="B13" s="141" t="s">
        <v>189</v>
      </c>
      <c r="C13" s="194"/>
      <c r="D13" s="194"/>
      <c r="E13" s="194"/>
      <c r="F13" s="194"/>
      <c r="G13" s="194"/>
      <c r="H13" s="194"/>
      <c r="I13" s="194"/>
      <c r="J13" s="196"/>
      <c r="K13" s="194"/>
      <c r="L13" s="194"/>
      <c r="M13" s="194"/>
      <c r="N13" s="194"/>
      <c r="O13" s="194"/>
      <c r="P13" s="194"/>
      <c r="Q13" s="193"/>
      <c r="R13" s="194"/>
      <c r="S13" s="194"/>
      <c r="T13" s="194"/>
      <c r="U13" s="194">
        <v>4</v>
      </c>
      <c r="V13" s="194"/>
      <c r="W13" s="194"/>
      <c r="X13" s="194"/>
      <c r="Y13" s="194"/>
      <c r="Z13" s="194"/>
      <c r="AA13" s="194"/>
      <c r="AB13" s="194"/>
      <c r="AC13" s="194"/>
      <c r="AD13" s="194">
        <v>3</v>
      </c>
      <c r="AE13" s="195">
        <f t="shared" si="0"/>
        <v>7</v>
      </c>
      <c r="AF13" s="179" t="s">
        <v>311</v>
      </c>
    </row>
    <row r="14" spans="1:33" ht="18">
      <c r="A14" s="142">
        <v>35</v>
      </c>
      <c r="B14" s="141" t="s">
        <v>241</v>
      </c>
      <c r="C14" s="194"/>
      <c r="D14" s="194"/>
      <c r="E14" s="194">
        <v>3</v>
      </c>
      <c r="F14" s="194"/>
      <c r="G14" s="194">
        <v>4</v>
      </c>
      <c r="H14" s="194"/>
      <c r="I14" s="194"/>
      <c r="J14" s="196"/>
      <c r="K14" s="194"/>
      <c r="L14" s="194"/>
      <c r="M14" s="194"/>
      <c r="N14" s="194"/>
      <c r="O14" s="194"/>
      <c r="P14" s="194"/>
      <c r="Q14" s="193"/>
      <c r="R14" s="194"/>
      <c r="S14" s="194"/>
      <c r="T14" s="194"/>
      <c r="U14" s="194"/>
      <c r="V14" s="194"/>
      <c r="W14" s="194"/>
      <c r="X14" s="194"/>
      <c r="Y14" s="194"/>
      <c r="Z14" s="194"/>
      <c r="AA14" s="194"/>
      <c r="AB14" s="194"/>
      <c r="AC14" s="194"/>
      <c r="AD14" s="194"/>
      <c r="AE14" s="195">
        <f t="shared" si="0"/>
        <v>7</v>
      </c>
      <c r="AF14" s="215" t="s">
        <v>311</v>
      </c>
    </row>
    <row r="15" spans="1:33" ht="18">
      <c r="A15" s="141">
        <v>9</v>
      </c>
      <c r="B15" s="141" t="s">
        <v>81</v>
      </c>
      <c r="C15" s="194"/>
      <c r="D15" s="194"/>
      <c r="E15" s="194"/>
      <c r="F15" s="194"/>
      <c r="G15" s="194"/>
      <c r="H15" s="194">
        <v>1</v>
      </c>
      <c r="I15" s="194"/>
      <c r="J15" s="196"/>
      <c r="K15" s="194"/>
      <c r="L15" s="194"/>
      <c r="M15" s="194"/>
      <c r="N15" s="194"/>
      <c r="O15" s="194"/>
      <c r="P15" s="194"/>
      <c r="Q15" s="193"/>
      <c r="R15" s="194">
        <v>1</v>
      </c>
      <c r="S15" s="194"/>
      <c r="T15" s="194"/>
      <c r="U15" s="194"/>
      <c r="V15" s="194"/>
      <c r="W15" s="194"/>
      <c r="X15" s="194"/>
      <c r="Y15" s="194"/>
      <c r="Z15" s="194"/>
      <c r="AA15" s="194"/>
      <c r="AB15" s="194"/>
      <c r="AC15" s="194"/>
      <c r="AD15" s="194">
        <v>4</v>
      </c>
      <c r="AE15" s="195">
        <f t="shared" si="0"/>
        <v>6</v>
      </c>
      <c r="AF15" s="179" t="s">
        <v>312</v>
      </c>
    </row>
    <row r="16" spans="1:33" ht="18">
      <c r="A16" s="141">
        <v>11</v>
      </c>
      <c r="B16" s="141" t="s">
        <v>20</v>
      </c>
      <c r="C16" s="194"/>
      <c r="D16" s="194"/>
      <c r="E16" s="194"/>
      <c r="F16" s="194"/>
      <c r="G16" s="194"/>
      <c r="H16" s="194"/>
      <c r="I16" s="194"/>
      <c r="J16" s="196">
        <v>2</v>
      </c>
      <c r="K16" s="194">
        <v>3</v>
      </c>
      <c r="L16" s="194"/>
      <c r="M16" s="194">
        <v>1</v>
      </c>
      <c r="N16" s="194"/>
      <c r="O16" s="194"/>
      <c r="P16" s="194"/>
      <c r="Q16" s="193"/>
      <c r="R16" s="194"/>
      <c r="S16" s="194"/>
      <c r="T16" s="194"/>
      <c r="U16" s="194"/>
      <c r="V16" s="194"/>
      <c r="W16" s="194"/>
      <c r="X16" s="194"/>
      <c r="Y16" s="194"/>
      <c r="Z16" s="194"/>
      <c r="AA16" s="194"/>
      <c r="AB16" s="194"/>
      <c r="AC16" s="194"/>
      <c r="AD16" s="194"/>
      <c r="AE16" s="195">
        <f t="shared" si="0"/>
        <v>6</v>
      </c>
      <c r="AF16" s="179" t="s">
        <v>312</v>
      </c>
    </row>
    <row r="17" spans="1:32" ht="18">
      <c r="A17" s="142">
        <v>13</v>
      </c>
      <c r="B17" s="141" t="s">
        <v>113</v>
      </c>
      <c r="C17" s="194"/>
      <c r="D17" s="194"/>
      <c r="E17" s="194"/>
      <c r="F17" s="194"/>
      <c r="G17" s="194"/>
      <c r="H17" s="194"/>
      <c r="I17" s="194"/>
      <c r="J17" s="196"/>
      <c r="K17" s="194"/>
      <c r="L17" s="194"/>
      <c r="M17" s="194"/>
      <c r="N17" s="194"/>
      <c r="O17" s="194"/>
      <c r="P17" s="194"/>
      <c r="Q17" s="193"/>
      <c r="R17" s="194"/>
      <c r="S17" s="194"/>
      <c r="T17" s="194">
        <v>4</v>
      </c>
      <c r="U17" s="194">
        <v>1</v>
      </c>
      <c r="V17" s="194"/>
      <c r="W17" s="194"/>
      <c r="X17" s="194">
        <v>1</v>
      </c>
      <c r="Y17" s="194"/>
      <c r="Z17" s="194"/>
      <c r="AA17" s="194"/>
      <c r="AB17" s="194"/>
      <c r="AC17" s="194"/>
      <c r="AD17" s="194"/>
      <c r="AE17" s="195">
        <f t="shared" si="0"/>
        <v>6</v>
      </c>
      <c r="AF17" s="179" t="s">
        <v>312</v>
      </c>
    </row>
    <row r="18" spans="1:32" ht="18">
      <c r="A18" s="141">
        <v>19</v>
      </c>
      <c r="B18" s="210" t="s">
        <v>135</v>
      </c>
      <c r="C18" s="194"/>
      <c r="D18" s="194"/>
      <c r="E18" s="194">
        <v>2</v>
      </c>
      <c r="F18" s="194"/>
      <c r="G18" s="194"/>
      <c r="H18" s="194"/>
      <c r="I18" s="194"/>
      <c r="J18" s="196"/>
      <c r="K18" s="194"/>
      <c r="L18" s="194"/>
      <c r="M18" s="194"/>
      <c r="N18" s="194">
        <v>2</v>
      </c>
      <c r="O18" s="194">
        <v>2</v>
      </c>
      <c r="P18" s="194"/>
      <c r="Q18" s="193"/>
      <c r="R18" s="194"/>
      <c r="S18" s="194"/>
      <c r="T18" s="194"/>
      <c r="U18" s="194"/>
      <c r="V18" s="194"/>
      <c r="W18" s="194"/>
      <c r="X18" s="194"/>
      <c r="Y18" s="194"/>
      <c r="Z18" s="194"/>
      <c r="AA18" s="194"/>
      <c r="AB18" s="194"/>
      <c r="AC18" s="194"/>
      <c r="AD18" s="194"/>
      <c r="AE18" s="195">
        <f t="shared" si="0"/>
        <v>6</v>
      </c>
      <c r="AF18" s="179" t="s">
        <v>312</v>
      </c>
    </row>
    <row r="19" spans="1:32" ht="18">
      <c r="A19" s="141">
        <v>20</v>
      </c>
      <c r="B19" s="202" t="s">
        <v>140</v>
      </c>
      <c r="C19" s="194"/>
      <c r="D19" s="194"/>
      <c r="E19" s="194"/>
      <c r="F19" s="194"/>
      <c r="G19" s="194"/>
      <c r="H19" s="194"/>
      <c r="I19" s="194"/>
      <c r="J19" s="196">
        <v>3</v>
      </c>
      <c r="K19" s="194"/>
      <c r="L19" s="194"/>
      <c r="M19" s="194"/>
      <c r="N19" s="194"/>
      <c r="O19" s="194"/>
      <c r="P19" s="194"/>
      <c r="Q19" s="193"/>
      <c r="R19" s="194"/>
      <c r="S19" s="194"/>
      <c r="T19" s="194"/>
      <c r="U19" s="194"/>
      <c r="V19" s="194">
        <v>3</v>
      </c>
      <c r="W19" s="194"/>
      <c r="X19" s="194"/>
      <c r="Y19" s="194"/>
      <c r="Z19" s="194"/>
      <c r="AA19" s="194"/>
      <c r="AB19" s="194"/>
      <c r="AC19" s="194"/>
      <c r="AD19" s="194"/>
      <c r="AE19" s="195">
        <f t="shared" si="0"/>
        <v>6</v>
      </c>
      <c r="AF19" s="179" t="s">
        <v>312</v>
      </c>
    </row>
    <row r="20" spans="1:32" ht="18">
      <c r="A20" s="142">
        <v>7</v>
      </c>
      <c r="B20" s="176" t="s">
        <v>71</v>
      </c>
      <c r="C20" s="194"/>
      <c r="D20" s="194"/>
      <c r="E20" s="194">
        <v>1</v>
      </c>
      <c r="F20" s="194"/>
      <c r="G20" s="194"/>
      <c r="H20" s="194"/>
      <c r="I20" s="194"/>
      <c r="J20" s="196">
        <v>1</v>
      </c>
      <c r="K20" s="194"/>
      <c r="L20" s="194"/>
      <c r="M20" s="194"/>
      <c r="N20" s="194"/>
      <c r="O20" s="194"/>
      <c r="P20" s="194"/>
      <c r="Q20" s="193"/>
      <c r="R20" s="194"/>
      <c r="S20" s="194"/>
      <c r="T20" s="194"/>
      <c r="U20" s="194">
        <v>3</v>
      </c>
      <c r="V20" s="194"/>
      <c r="W20" s="194"/>
      <c r="X20" s="194"/>
      <c r="Y20" s="194"/>
      <c r="Z20" s="194"/>
      <c r="AA20" s="194"/>
      <c r="AB20" s="194"/>
      <c r="AC20" s="194"/>
      <c r="AD20" s="194"/>
      <c r="AE20" s="195">
        <f t="shared" si="0"/>
        <v>5</v>
      </c>
      <c r="AF20" s="179" t="s">
        <v>313</v>
      </c>
    </row>
    <row r="21" spans="1:32" ht="18">
      <c r="A21" s="141">
        <v>29</v>
      </c>
      <c r="B21" s="210" t="s">
        <v>17</v>
      </c>
      <c r="C21" s="194"/>
      <c r="D21" s="194"/>
      <c r="E21" s="194"/>
      <c r="F21" s="194"/>
      <c r="G21" s="194"/>
      <c r="H21" s="194"/>
      <c r="I21" s="194"/>
      <c r="J21" s="196"/>
      <c r="K21" s="194">
        <v>2</v>
      </c>
      <c r="L21" s="194"/>
      <c r="M21" s="194"/>
      <c r="N21" s="194"/>
      <c r="O21" s="194"/>
      <c r="P21" s="194"/>
      <c r="Q21" s="193"/>
      <c r="R21" s="194"/>
      <c r="S21" s="194"/>
      <c r="T21" s="194"/>
      <c r="U21" s="194"/>
      <c r="V21" s="194"/>
      <c r="W21" s="194"/>
      <c r="X21" s="194"/>
      <c r="Y21" s="194">
        <v>1</v>
      </c>
      <c r="Z21" s="194"/>
      <c r="AA21" s="194"/>
      <c r="AB21" s="194">
        <v>2</v>
      </c>
      <c r="AC21" s="194"/>
      <c r="AD21" s="194"/>
      <c r="AE21" s="195">
        <f t="shared" si="0"/>
        <v>5</v>
      </c>
      <c r="AF21" s="179" t="s">
        <v>323</v>
      </c>
    </row>
    <row r="22" spans="1:32" ht="18">
      <c r="A22" s="141">
        <v>31</v>
      </c>
      <c r="B22" s="141" t="s">
        <v>219</v>
      </c>
      <c r="C22" s="194"/>
      <c r="D22" s="194"/>
      <c r="E22" s="194"/>
      <c r="F22" s="194"/>
      <c r="G22" s="194"/>
      <c r="H22" s="194"/>
      <c r="I22" s="194"/>
      <c r="J22" s="196"/>
      <c r="K22" s="194"/>
      <c r="L22" s="194"/>
      <c r="M22" s="194">
        <v>4</v>
      </c>
      <c r="N22" s="194"/>
      <c r="O22" s="194"/>
      <c r="P22" s="194"/>
      <c r="Q22" s="193"/>
      <c r="R22" s="194"/>
      <c r="S22" s="194"/>
      <c r="T22" s="194"/>
      <c r="U22" s="194"/>
      <c r="V22" s="194"/>
      <c r="W22" s="194">
        <v>1</v>
      </c>
      <c r="X22" s="194"/>
      <c r="Y22" s="194"/>
      <c r="Z22" s="194"/>
      <c r="AA22" s="194"/>
      <c r="AB22" s="194"/>
      <c r="AC22" s="194"/>
      <c r="AD22" s="194"/>
      <c r="AE22" s="195">
        <f t="shared" si="0"/>
        <v>5</v>
      </c>
      <c r="AF22" s="215" t="s">
        <v>313</v>
      </c>
    </row>
    <row r="23" spans="1:32" ht="18">
      <c r="A23" s="142">
        <v>4</v>
      </c>
      <c r="B23" s="141" t="s">
        <v>52</v>
      </c>
      <c r="C23" s="194"/>
      <c r="D23" s="194"/>
      <c r="E23" s="194"/>
      <c r="F23" s="194"/>
      <c r="G23" s="194"/>
      <c r="H23" s="194"/>
      <c r="I23" s="194"/>
      <c r="J23" s="196"/>
      <c r="K23" s="194"/>
      <c r="L23" s="194">
        <v>3</v>
      </c>
      <c r="M23" s="194"/>
      <c r="N23" s="194">
        <v>1</v>
      </c>
      <c r="O23" s="194"/>
      <c r="P23" s="194"/>
      <c r="Q23" s="193"/>
      <c r="R23" s="194"/>
      <c r="S23" s="194"/>
      <c r="T23" s="194"/>
      <c r="U23" s="194"/>
      <c r="V23" s="194"/>
      <c r="W23" s="194"/>
      <c r="X23" s="194"/>
      <c r="Y23" s="194"/>
      <c r="Z23" s="194"/>
      <c r="AA23" s="194"/>
      <c r="AB23" s="194"/>
      <c r="AC23" s="194"/>
      <c r="AD23" s="194"/>
      <c r="AE23" s="195">
        <f t="shared" si="0"/>
        <v>4</v>
      </c>
      <c r="AF23" s="179" t="s">
        <v>314</v>
      </c>
    </row>
    <row r="24" spans="1:32" ht="18">
      <c r="A24" s="141">
        <v>18</v>
      </c>
      <c r="B24" s="210" t="s">
        <v>132</v>
      </c>
      <c r="C24" s="194"/>
      <c r="D24" s="194"/>
      <c r="E24" s="194">
        <v>4</v>
      </c>
      <c r="F24" s="194"/>
      <c r="G24" s="194"/>
      <c r="H24" s="194"/>
      <c r="I24" s="194"/>
      <c r="J24" s="196"/>
      <c r="K24" s="194"/>
      <c r="L24" s="194"/>
      <c r="M24" s="194"/>
      <c r="N24" s="194"/>
      <c r="O24" s="194"/>
      <c r="P24" s="194"/>
      <c r="Q24" s="193"/>
      <c r="R24" s="194"/>
      <c r="S24" s="194"/>
      <c r="T24" s="194"/>
      <c r="U24" s="194"/>
      <c r="V24" s="194"/>
      <c r="W24" s="194"/>
      <c r="X24" s="194"/>
      <c r="Y24" s="194"/>
      <c r="Z24" s="194"/>
      <c r="AA24" s="194"/>
      <c r="AB24" s="194"/>
      <c r="AC24" s="194"/>
      <c r="AD24" s="194"/>
      <c r="AE24" s="195">
        <f t="shared" si="0"/>
        <v>4</v>
      </c>
      <c r="AF24" s="179" t="s">
        <v>314</v>
      </c>
    </row>
    <row r="25" spans="1:32" ht="18">
      <c r="A25" s="141">
        <v>1</v>
      </c>
      <c r="B25" s="141" t="s">
        <v>31</v>
      </c>
      <c r="C25" s="194">
        <v>2</v>
      </c>
      <c r="D25" s="194"/>
      <c r="E25" s="194"/>
      <c r="F25" s="194"/>
      <c r="G25" s="194">
        <v>1</v>
      </c>
      <c r="H25" s="194"/>
      <c r="I25" s="194"/>
      <c r="J25" s="196"/>
      <c r="K25" s="194"/>
      <c r="L25" s="194"/>
      <c r="M25" s="194"/>
      <c r="N25" s="194"/>
      <c r="O25" s="194"/>
      <c r="P25" s="194"/>
      <c r="Q25" s="193"/>
      <c r="R25" s="194"/>
      <c r="S25" s="194"/>
      <c r="T25" s="194"/>
      <c r="U25" s="194"/>
      <c r="V25" s="194"/>
      <c r="W25" s="194"/>
      <c r="X25" s="194"/>
      <c r="Y25" s="194"/>
      <c r="Z25" s="194"/>
      <c r="AA25" s="194"/>
      <c r="AB25" s="194"/>
      <c r="AC25" s="194"/>
      <c r="AD25" s="194"/>
      <c r="AE25" s="195">
        <f t="shared" si="0"/>
        <v>3</v>
      </c>
      <c r="AF25" s="179" t="s">
        <v>316</v>
      </c>
    </row>
    <row r="26" spans="1:32" ht="18">
      <c r="A26" s="142">
        <v>23</v>
      </c>
      <c r="B26" s="202" t="s">
        <v>155</v>
      </c>
      <c r="C26" s="194">
        <v>3</v>
      </c>
      <c r="D26" s="194"/>
      <c r="E26" s="194"/>
      <c r="F26" s="194"/>
      <c r="G26" s="194"/>
      <c r="H26" s="194"/>
      <c r="I26" s="194"/>
      <c r="J26" s="196"/>
      <c r="K26" s="194"/>
      <c r="L26" s="194"/>
      <c r="M26" s="194"/>
      <c r="N26" s="194"/>
      <c r="O26" s="194"/>
      <c r="P26" s="194"/>
      <c r="Q26" s="193"/>
      <c r="R26" s="194"/>
      <c r="S26" s="194"/>
      <c r="T26" s="194"/>
      <c r="U26" s="194"/>
      <c r="V26" s="194"/>
      <c r="W26" s="194"/>
      <c r="X26" s="194"/>
      <c r="Y26" s="194"/>
      <c r="Z26" s="194"/>
      <c r="AA26" s="194"/>
      <c r="AB26" s="194"/>
      <c r="AC26" s="194"/>
      <c r="AD26" s="194"/>
      <c r="AE26" s="195">
        <f t="shared" si="0"/>
        <v>3</v>
      </c>
      <c r="AF26" s="215" t="s">
        <v>316</v>
      </c>
    </row>
    <row r="27" spans="1:32" ht="18">
      <c r="A27" s="141">
        <v>36</v>
      </c>
      <c r="B27" s="141" t="s">
        <v>244</v>
      </c>
      <c r="C27" s="194"/>
      <c r="D27" s="194"/>
      <c r="E27" s="194"/>
      <c r="F27" s="194"/>
      <c r="G27" s="194"/>
      <c r="H27" s="194"/>
      <c r="I27" s="194"/>
      <c r="J27" s="196"/>
      <c r="K27" s="194"/>
      <c r="L27" s="194"/>
      <c r="M27" s="194"/>
      <c r="N27" s="194"/>
      <c r="O27" s="194"/>
      <c r="P27" s="194"/>
      <c r="Q27" s="193"/>
      <c r="R27" s="194"/>
      <c r="S27" s="194"/>
      <c r="T27" s="194"/>
      <c r="U27" s="194"/>
      <c r="V27" s="194"/>
      <c r="W27" s="194"/>
      <c r="X27" s="194">
        <v>2</v>
      </c>
      <c r="Y27" s="194"/>
      <c r="Z27" s="194"/>
      <c r="AA27" s="194"/>
      <c r="AB27" s="194"/>
      <c r="AC27" s="194"/>
      <c r="AD27" s="194"/>
      <c r="AE27" s="195">
        <f t="shared" si="0"/>
        <v>2</v>
      </c>
      <c r="AF27" s="179" t="s">
        <v>317</v>
      </c>
    </row>
    <row r="28" spans="1:32" ht="18">
      <c r="A28" s="141">
        <v>3</v>
      </c>
      <c r="B28" s="141" t="s">
        <v>49</v>
      </c>
      <c r="C28" s="194"/>
      <c r="D28" s="194"/>
      <c r="E28" s="194"/>
      <c r="F28" s="194"/>
      <c r="G28" s="194"/>
      <c r="H28" s="194"/>
      <c r="I28" s="194"/>
      <c r="J28" s="196"/>
      <c r="K28" s="194"/>
      <c r="L28" s="194"/>
      <c r="M28" s="194"/>
      <c r="N28" s="194"/>
      <c r="O28" s="194"/>
      <c r="P28" s="194"/>
      <c r="Q28" s="193"/>
      <c r="R28" s="194"/>
      <c r="S28" s="194"/>
      <c r="T28" s="194">
        <v>1</v>
      </c>
      <c r="U28" s="194"/>
      <c r="V28" s="194"/>
      <c r="W28" s="194"/>
      <c r="X28" s="194"/>
      <c r="Y28" s="194"/>
      <c r="Z28" s="194"/>
      <c r="AA28" s="194"/>
      <c r="AB28" s="194"/>
      <c r="AC28" s="194"/>
      <c r="AD28" s="194"/>
      <c r="AE28" s="195">
        <f t="shared" si="0"/>
        <v>1</v>
      </c>
      <c r="AF28" s="179" t="s">
        <v>318</v>
      </c>
    </row>
    <row r="29" spans="1:32" ht="18">
      <c r="A29" s="142">
        <v>15</v>
      </c>
      <c r="B29" s="141" t="s">
        <v>122</v>
      </c>
      <c r="C29" s="194"/>
      <c r="D29" s="194"/>
      <c r="E29" s="194"/>
      <c r="F29" s="194"/>
      <c r="G29" s="194"/>
      <c r="H29" s="194"/>
      <c r="I29" s="194"/>
      <c r="J29" s="196"/>
      <c r="K29" s="194"/>
      <c r="L29" s="194"/>
      <c r="M29" s="194"/>
      <c r="N29" s="194"/>
      <c r="O29" s="194"/>
      <c r="P29" s="194"/>
      <c r="Q29" s="193"/>
      <c r="R29" s="194"/>
      <c r="S29" s="194"/>
      <c r="T29" s="194"/>
      <c r="U29" s="194"/>
      <c r="V29" s="194">
        <v>1</v>
      </c>
      <c r="W29" s="194"/>
      <c r="X29" s="194"/>
      <c r="Y29" s="194"/>
      <c r="Z29" s="194"/>
      <c r="AA29" s="194"/>
      <c r="AB29" s="194"/>
      <c r="AC29" s="194"/>
      <c r="AD29" s="194"/>
      <c r="AE29" s="195">
        <f t="shared" si="0"/>
        <v>1</v>
      </c>
      <c r="AF29" s="179" t="s">
        <v>318</v>
      </c>
    </row>
    <row r="30" spans="1:32" ht="18">
      <c r="A30" s="141">
        <v>16</v>
      </c>
      <c r="B30" s="202" t="s">
        <v>124</v>
      </c>
      <c r="C30" s="194"/>
      <c r="D30" s="194"/>
      <c r="E30" s="194"/>
      <c r="F30" s="194"/>
      <c r="G30" s="194"/>
      <c r="H30" s="194"/>
      <c r="I30" s="194"/>
      <c r="J30" s="196"/>
      <c r="K30" s="194"/>
      <c r="L30" s="194">
        <v>1</v>
      </c>
      <c r="M30" s="194"/>
      <c r="N30" s="194"/>
      <c r="O30" s="194"/>
      <c r="P30" s="194"/>
      <c r="Q30" s="193"/>
      <c r="R30" s="194"/>
      <c r="S30" s="194"/>
      <c r="T30" s="194"/>
      <c r="U30" s="194"/>
      <c r="V30" s="194"/>
      <c r="W30" s="194"/>
      <c r="X30" s="194"/>
      <c r="Y30" s="194"/>
      <c r="Z30" s="194"/>
      <c r="AA30" s="194"/>
      <c r="AB30" s="194"/>
      <c r="AC30" s="194"/>
      <c r="AD30" s="194"/>
      <c r="AE30" s="195">
        <f t="shared" si="0"/>
        <v>1</v>
      </c>
      <c r="AF30" s="179" t="s">
        <v>318</v>
      </c>
    </row>
    <row r="31" spans="1:32" ht="18">
      <c r="A31" s="141">
        <v>27</v>
      </c>
      <c r="B31" s="141" t="s">
        <v>194</v>
      </c>
      <c r="C31" s="194"/>
      <c r="D31" s="194"/>
      <c r="E31" s="194"/>
      <c r="F31" s="194"/>
      <c r="G31" s="194"/>
      <c r="H31" s="194"/>
      <c r="I31" s="194">
        <v>1</v>
      </c>
      <c r="J31" s="196"/>
      <c r="K31" s="194"/>
      <c r="L31" s="194"/>
      <c r="M31" s="194"/>
      <c r="N31" s="194"/>
      <c r="O31" s="194"/>
      <c r="P31" s="194"/>
      <c r="Q31" s="193"/>
      <c r="R31" s="194"/>
      <c r="S31" s="194"/>
      <c r="T31" s="194"/>
      <c r="U31" s="194"/>
      <c r="V31" s="194"/>
      <c r="W31" s="194"/>
      <c r="X31" s="194"/>
      <c r="Y31" s="194"/>
      <c r="Z31" s="194"/>
      <c r="AA31" s="194"/>
      <c r="AB31" s="194"/>
      <c r="AC31" s="194"/>
      <c r="AD31" s="194"/>
      <c r="AE31" s="195">
        <f t="shared" si="0"/>
        <v>1</v>
      </c>
      <c r="AF31" s="179" t="s">
        <v>318</v>
      </c>
    </row>
    <row r="32" spans="1:32" ht="18">
      <c r="A32" s="142">
        <v>6</v>
      </c>
      <c r="B32" s="211" t="s">
        <v>19</v>
      </c>
      <c r="C32" s="194"/>
      <c r="D32" s="194"/>
      <c r="E32" s="194"/>
      <c r="F32" s="194"/>
      <c r="G32" s="194"/>
      <c r="H32" s="194"/>
      <c r="I32" s="194"/>
      <c r="J32" s="196"/>
      <c r="K32" s="194"/>
      <c r="L32" s="194"/>
      <c r="M32" s="194"/>
      <c r="N32" s="194"/>
      <c r="O32" s="194"/>
      <c r="P32" s="194"/>
      <c r="Q32" s="193"/>
      <c r="R32" s="194"/>
      <c r="S32" s="194"/>
      <c r="T32" s="194"/>
      <c r="U32" s="194"/>
      <c r="V32" s="194"/>
      <c r="W32" s="194"/>
      <c r="X32" s="194"/>
      <c r="Y32" s="194"/>
      <c r="Z32" s="194"/>
      <c r="AA32" s="194"/>
      <c r="AB32" s="194"/>
      <c r="AC32" s="194"/>
      <c r="AD32" s="194"/>
      <c r="AE32" s="195">
        <f t="shared" si="0"/>
        <v>0</v>
      </c>
      <c r="AF32" s="178"/>
    </row>
    <row r="33" spans="1:32" ht="18">
      <c r="A33" s="141">
        <v>8</v>
      </c>
      <c r="B33" s="141" t="s">
        <v>77</v>
      </c>
      <c r="C33" s="194"/>
      <c r="D33" s="194"/>
      <c r="E33" s="194"/>
      <c r="F33" s="194"/>
      <c r="G33" s="194"/>
      <c r="H33" s="194"/>
      <c r="I33" s="194"/>
      <c r="J33" s="196"/>
      <c r="K33" s="194"/>
      <c r="L33" s="194"/>
      <c r="M33" s="194"/>
      <c r="N33" s="194"/>
      <c r="O33" s="194"/>
      <c r="P33" s="194"/>
      <c r="Q33" s="193"/>
      <c r="R33" s="194"/>
      <c r="S33" s="194"/>
      <c r="T33" s="194"/>
      <c r="U33" s="194"/>
      <c r="V33" s="194"/>
      <c r="W33" s="194"/>
      <c r="X33" s="194"/>
      <c r="Y33" s="194"/>
      <c r="Z33" s="194"/>
      <c r="AA33" s="194"/>
      <c r="AB33" s="194"/>
      <c r="AC33" s="194"/>
      <c r="AD33" s="194"/>
      <c r="AE33" s="195">
        <f t="shared" si="0"/>
        <v>0</v>
      </c>
      <c r="AF33" s="178"/>
    </row>
    <row r="34" spans="1:32" ht="18">
      <c r="A34" s="141">
        <v>12</v>
      </c>
      <c r="B34" s="141" t="s">
        <v>111</v>
      </c>
      <c r="C34" s="194"/>
      <c r="D34" s="194"/>
      <c r="E34" s="194"/>
      <c r="F34" s="194"/>
      <c r="G34" s="194"/>
      <c r="H34" s="194"/>
      <c r="I34" s="194"/>
      <c r="J34" s="196"/>
      <c r="K34" s="194"/>
      <c r="L34" s="194"/>
      <c r="M34" s="194"/>
      <c r="N34" s="194"/>
      <c r="O34" s="194"/>
      <c r="P34" s="194"/>
      <c r="Q34" s="193"/>
      <c r="R34" s="194"/>
      <c r="S34" s="194"/>
      <c r="T34" s="194"/>
      <c r="U34" s="194"/>
      <c r="V34" s="194"/>
      <c r="W34" s="194"/>
      <c r="X34" s="194"/>
      <c r="Y34" s="194"/>
      <c r="Z34" s="194"/>
      <c r="AA34" s="194"/>
      <c r="AB34" s="194"/>
      <c r="AC34" s="194"/>
      <c r="AD34" s="194"/>
      <c r="AE34" s="195">
        <f t="shared" si="0"/>
        <v>0</v>
      </c>
      <c r="AF34" s="178"/>
    </row>
    <row r="35" spans="1:32" ht="18">
      <c r="A35" s="142">
        <v>17</v>
      </c>
      <c r="B35" s="141" t="s">
        <v>126</v>
      </c>
      <c r="C35" s="194"/>
      <c r="D35" s="194"/>
      <c r="E35" s="194"/>
      <c r="F35" s="194"/>
      <c r="G35" s="194"/>
      <c r="H35" s="194"/>
      <c r="I35" s="194"/>
      <c r="J35" s="196"/>
      <c r="K35" s="194"/>
      <c r="L35" s="194"/>
      <c r="M35" s="194"/>
      <c r="N35" s="194"/>
      <c r="O35" s="194"/>
      <c r="P35" s="194"/>
      <c r="Q35" s="193"/>
      <c r="R35" s="194"/>
      <c r="S35" s="194"/>
      <c r="T35" s="194"/>
      <c r="U35" s="194"/>
      <c r="V35" s="194"/>
      <c r="W35" s="194"/>
      <c r="X35" s="194"/>
      <c r="Y35" s="194"/>
      <c r="Z35" s="194"/>
      <c r="AA35" s="194"/>
      <c r="AB35" s="194"/>
      <c r="AC35" s="194"/>
      <c r="AD35" s="194"/>
      <c r="AE35" s="195">
        <f t="shared" si="0"/>
        <v>0</v>
      </c>
      <c r="AF35" s="178"/>
    </row>
    <row r="36" spans="1:32" ht="18">
      <c r="A36" s="141">
        <v>21</v>
      </c>
      <c r="B36" s="141" t="s">
        <v>144</v>
      </c>
      <c r="C36" s="194"/>
      <c r="D36" s="194"/>
      <c r="E36" s="194"/>
      <c r="F36" s="194"/>
      <c r="G36" s="194"/>
      <c r="H36" s="194"/>
      <c r="I36" s="194"/>
      <c r="J36" s="196"/>
      <c r="K36" s="194"/>
      <c r="L36" s="194"/>
      <c r="M36" s="194"/>
      <c r="N36" s="194"/>
      <c r="O36" s="194"/>
      <c r="P36" s="194"/>
      <c r="Q36" s="193"/>
      <c r="R36" s="194"/>
      <c r="S36" s="194"/>
      <c r="T36" s="194"/>
      <c r="U36" s="194"/>
      <c r="V36" s="194"/>
      <c r="W36" s="194"/>
      <c r="X36" s="194"/>
      <c r="Y36" s="194"/>
      <c r="Z36" s="194"/>
      <c r="AA36" s="194"/>
      <c r="AB36" s="194"/>
      <c r="AC36" s="194"/>
      <c r="AD36" s="194"/>
      <c r="AE36" s="195">
        <f t="shared" si="0"/>
        <v>0</v>
      </c>
      <c r="AF36" s="178"/>
    </row>
    <row r="37" spans="1:32" ht="18">
      <c r="A37" s="141">
        <v>32</v>
      </c>
      <c r="B37" s="141" t="s">
        <v>227</v>
      </c>
      <c r="C37" s="194"/>
      <c r="D37" s="194"/>
      <c r="E37" s="194"/>
      <c r="F37" s="194"/>
      <c r="G37" s="194"/>
      <c r="H37" s="194"/>
      <c r="I37" s="194"/>
      <c r="J37" s="196"/>
      <c r="K37" s="194"/>
      <c r="L37" s="194"/>
      <c r="M37" s="194"/>
      <c r="N37" s="194"/>
      <c r="O37" s="194"/>
      <c r="P37" s="194"/>
      <c r="Q37" s="193"/>
      <c r="R37" s="194"/>
      <c r="S37" s="194"/>
      <c r="T37" s="194"/>
      <c r="U37" s="194"/>
      <c r="V37" s="194"/>
      <c r="W37" s="194"/>
      <c r="X37" s="194"/>
      <c r="Y37" s="194"/>
      <c r="Z37" s="194"/>
      <c r="AA37" s="194"/>
      <c r="AB37" s="194"/>
      <c r="AC37" s="194"/>
      <c r="AD37" s="194"/>
      <c r="AE37" s="195">
        <f t="shared" si="0"/>
        <v>0</v>
      </c>
      <c r="AF37" s="178"/>
    </row>
    <row r="38" spans="1:32" ht="18">
      <c r="A38" s="142">
        <v>33</v>
      </c>
      <c r="B38" s="202" t="s">
        <v>230</v>
      </c>
      <c r="C38" s="194"/>
      <c r="D38" s="194"/>
      <c r="E38" s="194"/>
      <c r="F38" s="194"/>
      <c r="G38" s="194"/>
      <c r="H38" s="194"/>
      <c r="I38" s="194"/>
      <c r="J38" s="196"/>
      <c r="K38" s="194"/>
      <c r="L38" s="194"/>
      <c r="M38" s="194"/>
      <c r="N38" s="194"/>
      <c r="O38" s="194"/>
      <c r="P38" s="194"/>
      <c r="Q38" s="193"/>
      <c r="R38" s="194"/>
      <c r="S38" s="194"/>
      <c r="T38" s="194"/>
      <c r="U38" s="194"/>
      <c r="V38" s="194"/>
      <c r="W38" s="194"/>
      <c r="X38" s="194"/>
      <c r="Y38" s="194"/>
      <c r="Z38" s="194"/>
      <c r="AA38" s="194"/>
      <c r="AB38" s="194"/>
      <c r="AC38" s="194"/>
      <c r="AD38" s="194"/>
      <c r="AE38" s="195">
        <f t="shared" si="0"/>
        <v>0</v>
      </c>
      <c r="AF38" s="178"/>
    </row>
  </sheetData>
  <autoFilter ref="A1:AF40">
    <sortState ref="A2:AF40">
      <sortCondition descending="1" ref="AE1:AE40"/>
    </sortState>
  </autoFilter>
  <pageMargins left="0.31496062992125984" right="0.31496062992125984" top="0.74803149606299213" bottom="0.74803149606299213" header="0.31496062992125984" footer="0.31496062992125984"/>
  <pageSetup paperSize="180" orientation="portrait" horizontalDpi="4294967293" verticalDpi="4294967293" r:id="rId1"/>
  <legacy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38"/>
  <sheetViews>
    <sheetView tabSelected="1" zoomScale="55" zoomScaleNormal="55" workbookViewId="0">
      <selection activeCell="AC32" sqref="AC32"/>
    </sheetView>
  </sheetViews>
  <sheetFormatPr defaultRowHeight="14.25"/>
  <cols>
    <col min="1" max="1" width="8.875" style="48" customWidth="1"/>
    <col min="2" max="2" width="68.875" style="48" bestFit="1" customWidth="1"/>
    <col min="3" max="12" width="9.125" style="48" customWidth="1"/>
    <col min="13" max="13" width="9.25" style="48" customWidth="1"/>
    <col min="14" max="30" width="9.125" style="48" customWidth="1"/>
    <col min="31" max="31" width="14.5" style="48" customWidth="1"/>
    <col min="32" max="32" width="12.375" style="48" customWidth="1"/>
    <col min="33" max="16384" width="9" style="48"/>
  </cols>
  <sheetData>
    <row r="1" spans="1:33" ht="40.5" customHeight="1">
      <c r="A1" s="209" t="s">
        <v>306</v>
      </c>
      <c r="B1" s="209" t="s">
        <v>8</v>
      </c>
      <c r="C1" s="200"/>
      <c r="D1" s="200"/>
      <c r="E1" s="200"/>
      <c r="F1" s="200"/>
      <c r="G1" s="200"/>
      <c r="H1" s="200"/>
      <c r="I1" s="200"/>
      <c r="J1" s="200"/>
      <c r="K1" s="200"/>
      <c r="L1" s="200"/>
      <c r="M1" s="200"/>
      <c r="N1" s="200"/>
      <c r="O1" s="200"/>
      <c r="P1" s="200"/>
      <c r="Q1" s="200"/>
      <c r="R1" s="200"/>
      <c r="S1" s="192"/>
      <c r="T1" s="192"/>
      <c r="U1" s="192"/>
      <c r="V1" s="192"/>
      <c r="W1" s="192"/>
      <c r="X1" s="192"/>
      <c r="Y1" s="192"/>
      <c r="Z1" s="192"/>
      <c r="AA1" s="192"/>
      <c r="AB1" s="192"/>
      <c r="AC1" s="192"/>
      <c r="AD1" s="192"/>
      <c r="AE1" s="182" t="s">
        <v>304</v>
      </c>
      <c r="AF1" s="182" t="s">
        <v>305</v>
      </c>
      <c r="AG1" s="201"/>
    </row>
    <row r="2" spans="1:33" ht="18">
      <c r="A2" s="202">
        <v>1</v>
      </c>
      <c r="B2" s="203" t="s">
        <v>31</v>
      </c>
      <c r="C2" s="204">
        <v>2</v>
      </c>
      <c r="D2" s="204"/>
      <c r="E2" s="204"/>
      <c r="F2" s="204"/>
      <c r="G2" s="204">
        <v>1</v>
      </c>
      <c r="H2" s="204"/>
      <c r="I2" s="204"/>
      <c r="J2" s="205"/>
      <c r="K2" s="204"/>
      <c r="L2" s="204"/>
      <c r="M2" s="204"/>
      <c r="N2" s="204"/>
      <c r="O2" s="204"/>
      <c r="P2" s="204"/>
      <c r="Q2" s="206"/>
      <c r="R2" s="204"/>
      <c r="S2" s="204"/>
      <c r="T2" s="204"/>
      <c r="U2" s="204"/>
      <c r="V2" s="204"/>
      <c r="W2" s="204"/>
      <c r="X2" s="204"/>
      <c r="Y2" s="204"/>
      <c r="Z2" s="204"/>
      <c r="AA2" s="204"/>
      <c r="AB2" s="204"/>
      <c r="AC2" s="204"/>
      <c r="AD2" s="204"/>
      <c r="AE2" s="207">
        <f t="shared" ref="AE2:AE38" si="0">SUM(C2:AD2)</f>
        <v>3</v>
      </c>
      <c r="AF2" s="215" t="s">
        <v>316</v>
      </c>
    </row>
    <row r="3" spans="1:33" ht="18">
      <c r="A3" s="141">
        <v>2</v>
      </c>
      <c r="B3" s="141" t="s">
        <v>43</v>
      </c>
      <c r="C3" s="194"/>
      <c r="D3" s="194">
        <v>3</v>
      </c>
      <c r="E3" s="194"/>
      <c r="F3" s="194"/>
      <c r="G3" s="194"/>
      <c r="H3" s="194"/>
      <c r="I3" s="194"/>
      <c r="J3" s="196"/>
      <c r="K3" s="194"/>
      <c r="L3" s="194"/>
      <c r="M3" s="194"/>
      <c r="N3" s="194"/>
      <c r="O3" s="194"/>
      <c r="P3" s="194"/>
      <c r="Q3" s="193"/>
      <c r="R3" s="194"/>
      <c r="S3" s="194"/>
      <c r="T3" s="194"/>
      <c r="U3" s="194">
        <v>2</v>
      </c>
      <c r="V3" s="194"/>
      <c r="W3" s="194"/>
      <c r="X3" s="194"/>
      <c r="Y3" s="194"/>
      <c r="Z3" s="194"/>
      <c r="AA3" s="194">
        <v>4</v>
      </c>
      <c r="AB3" s="194"/>
      <c r="AC3" s="194"/>
      <c r="AD3" s="194"/>
      <c r="AE3" s="195">
        <f t="shared" si="0"/>
        <v>9</v>
      </c>
      <c r="AF3" s="179" t="s">
        <v>310</v>
      </c>
    </row>
    <row r="4" spans="1:33" ht="18">
      <c r="A4" s="141">
        <v>3</v>
      </c>
      <c r="B4" s="141" t="s">
        <v>49</v>
      </c>
      <c r="C4" s="194"/>
      <c r="D4" s="194"/>
      <c r="E4" s="194"/>
      <c r="F4" s="194"/>
      <c r="G4" s="194"/>
      <c r="H4" s="194"/>
      <c r="I4" s="194"/>
      <c r="J4" s="196"/>
      <c r="K4" s="194"/>
      <c r="L4" s="194"/>
      <c r="M4" s="194"/>
      <c r="N4" s="194"/>
      <c r="O4" s="194"/>
      <c r="P4" s="194"/>
      <c r="Q4" s="193"/>
      <c r="R4" s="194"/>
      <c r="S4" s="194"/>
      <c r="T4" s="194">
        <v>1</v>
      </c>
      <c r="U4" s="194"/>
      <c r="V4" s="194"/>
      <c r="W4" s="194"/>
      <c r="X4" s="194"/>
      <c r="Y4" s="194"/>
      <c r="Z4" s="194"/>
      <c r="AA4" s="194"/>
      <c r="AB4" s="194"/>
      <c r="AC4" s="194"/>
      <c r="AD4" s="194"/>
      <c r="AE4" s="195">
        <f t="shared" si="0"/>
        <v>1</v>
      </c>
      <c r="AF4" s="179" t="s">
        <v>319</v>
      </c>
    </row>
    <row r="5" spans="1:33" ht="18">
      <c r="A5" s="142">
        <v>4</v>
      </c>
      <c r="B5" s="141" t="s">
        <v>52</v>
      </c>
      <c r="C5" s="194"/>
      <c r="D5" s="194"/>
      <c r="E5" s="194"/>
      <c r="F5" s="194"/>
      <c r="G5" s="194"/>
      <c r="H5" s="194"/>
      <c r="I5" s="194"/>
      <c r="J5" s="196"/>
      <c r="K5" s="194"/>
      <c r="L5" s="194">
        <v>3</v>
      </c>
      <c r="M5" s="194"/>
      <c r="N5" s="194">
        <v>1</v>
      </c>
      <c r="O5" s="194"/>
      <c r="P5" s="194"/>
      <c r="Q5" s="193"/>
      <c r="R5" s="194"/>
      <c r="S5" s="194"/>
      <c r="T5" s="194"/>
      <c r="U5" s="194"/>
      <c r="V5" s="194"/>
      <c r="W5" s="194"/>
      <c r="X5" s="194"/>
      <c r="Y5" s="194"/>
      <c r="Z5" s="194"/>
      <c r="AA5" s="194"/>
      <c r="AB5" s="194"/>
      <c r="AC5" s="194"/>
      <c r="AD5" s="194"/>
      <c r="AE5" s="195">
        <f t="shared" si="0"/>
        <v>4</v>
      </c>
      <c r="AF5" s="179" t="s">
        <v>314</v>
      </c>
    </row>
    <row r="6" spans="1:33" ht="18">
      <c r="A6" s="197">
        <v>5</v>
      </c>
      <c r="B6" s="198" t="s">
        <v>58</v>
      </c>
      <c r="C6" s="196"/>
      <c r="D6" s="196"/>
      <c r="E6" s="196"/>
      <c r="F6" s="196"/>
      <c r="G6" s="196"/>
      <c r="H6" s="196"/>
      <c r="I6" s="196"/>
      <c r="J6" s="196"/>
      <c r="K6" s="196">
        <v>5</v>
      </c>
      <c r="L6" s="196"/>
      <c r="M6" s="196"/>
      <c r="N6" s="196"/>
      <c r="O6" s="196">
        <v>4</v>
      </c>
      <c r="P6" s="196">
        <v>1</v>
      </c>
      <c r="Q6" s="196"/>
      <c r="R6" s="196"/>
      <c r="S6" s="196"/>
      <c r="T6" s="196"/>
      <c r="U6" s="196"/>
      <c r="V6" s="196">
        <v>2</v>
      </c>
      <c r="W6" s="196">
        <v>3</v>
      </c>
      <c r="X6" s="196"/>
      <c r="Y6" s="196"/>
      <c r="Z6" s="196"/>
      <c r="AA6" s="196"/>
      <c r="AB6" s="196"/>
      <c r="AC6" s="196"/>
      <c r="AD6" s="196"/>
      <c r="AE6" s="196">
        <f t="shared" si="0"/>
        <v>15</v>
      </c>
      <c r="AF6" s="215" t="s">
        <v>303</v>
      </c>
    </row>
    <row r="7" spans="1:33" ht="18">
      <c r="A7" s="141">
        <v>6</v>
      </c>
      <c r="B7" s="176" t="s">
        <v>19</v>
      </c>
      <c r="C7" s="194"/>
      <c r="D7" s="194"/>
      <c r="E7" s="194"/>
      <c r="F7" s="194"/>
      <c r="G7" s="194"/>
      <c r="H7" s="194"/>
      <c r="I7" s="194"/>
      <c r="J7" s="196"/>
      <c r="K7" s="194"/>
      <c r="L7" s="194"/>
      <c r="M7" s="194"/>
      <c r="N7" s="194"/>
      <c r="O7" s="194"/>
      <c r="P7" s="194"/>
      <c r="Q7" s="193"/>
      <c r="R7" s="194"/>
      <c r="S7" s="194"/>
      <c r="T7" s="194"/>
      <c r="U7" s="194"/>
      <c r="V7" s="194"/>
      <c r="W7" s="194"/>
      <c r="X7" s="194"/>
      <c r="Y7" s="194"/>
      <c r="Z7" s="194"/>
      <c r="AA7" s="194"/>
      <c r="AB7" s="194"/>
      <c r="AC7" s="194"/>
      <c r="AD7" s="194"/>
      <c r="AE7" s="195">
        <f t="shared" si="0"/>
        <v>0</v>
      </c>
      <c r="AF7" s="178"/>
    </row>
    <row r="8" spans="1:33" ht="18">
      <c r="A8" s="142">
        <v>7</v>
      </c>
      <c r="B8" s="176" t="s">
        <v>71</v>
      </c>
      <c r="C8" s="194"/>
      <c r="D8" s="194"/>
      <c r="E8" s="194">
        <v>1</v>
      </c>
      <c r="F8" s="194"/>
      <c r="G8" s="194"/>
      <c r="H8" s="194"/>
      <c r="I8" s="194"/>
      <c r="J8" s="196">
        <v>1</v>
      </c>
      <c r="K8" s="194"/>
      <c r="L8" s="194"/>
      <c r="M8" s="194"/>
      <c r="N8" s="194"/>
      <c r="O8" s="194"/>
      <c r="P8" s="194"/>
      <c r="Q8" s="193"/>
      <c r="R8" s="194"/>
      <c r="S8" s="194"/>
      <c r="T8" s="194"/>
      <c r="U8" s="194">
        <v>3</v>
      </c>
      <c r="V8" s="194"/>
      <c r="W8" s="194"/>
      <c r="X8" s="194"/>
      <c r="Y8" s="194"/>
      <c r="Z8" s="194"/>
      <c r="AA8" s="194"/>
      <c r="AB8" s="194"/>
      <c r="AC8" s="194"/>
      <c r="AD8" s="194"/>
      <c r="AE8" s="195">
        <f t="shared" si="0"/>
        <v>5</v>
      </c>
      <c r="AF8" s="179" t="s">
        <v>313</v>
      </c>
    </row>
    <row r="9" spans="1:33" ht="18">
      <c r="A9" s="141">
        <v>8</v>
      </c>
      <c r="B9" s="141" t="s">
        <v>77</v>
      </c>
      <c r="C9" s="194"/>
      <c r="D9" s="194"/>
      <c r="E9" s="194"/>
      <c r="F9" s="194"/>
      <c r="G9" s="194"/>
      <c r="H9" s="194"/>
      <c r="I9" s="194"/>
      <c r="J9" s="196"/>
      <c r="K9" s="194"/>
      <c r="L9" s="194"/>
      <c r="M9" s="194"/>
      <c r="N9" s="194"/>
      <c r="O9" s="194"/>
      <c r="P9" s="194"/>
      <c r="Q9" s="193"/>
      <c r="R9" s="194"/>
      <c r="S9" s="194"/>
      <c r="T9" s="194"/>
      <c r="U9" s="194"/>
      <c r="V9" s="194"/>
      <c r="W9" s="194"/>
      <c r="X9" s="194"/>
      <c r="Y9" s="194"/>
      <c r="Z9" s="194"/>
      <c r="AA9" s="194"/>
      <c r="AB9" s="194"/>
      <c r="AC9" s="194"/>
      <c r="AD9" s="194"/>
      <c r="AE9" s="195">
        <f t="shared" si="0"/>
        <v>0</v>
      </c>
      <c r="AF9" s="178"/>
    </row>
    <row r="10" spans="1:33" ht="18">
      <c r="A10" s="141">
        <v>9</v>
      </c>
      <c r="B10" s="141" t="s">
        <v>81</v>
      </c>
      <c r="C10" s="194"/>
      <c r="D10" s="194"/>
      <c r="E10" s="194"/>
      <c r="F10" s="194"/>
      <c r="G10" s="194"/>
      <c r="H10" s="194">
        <v>1</v>
      </c>
      <c r="I10" s="194"/>
      <c r="J10" s="196"/>
      <c r="K10" s="194"/>
      <c r="L10" s="194"/>
      <c r="M10" s="194"/>
      <c r="N10" s="194"/>
      <c r="O10" s="194"/>
      <c r="P10" s="194"/>
      <c r="Q10" s="193"/>
      <c r="R10" s="194">
        <v>1</v>
      </c>
      <c r="S10" s="194"/>
      <c r="T10" s="194"/>
      <c r="U10" s="194"/>
      <c r="V10" s="194"/>
      <c r="W10" s="194"/>
      <c r="X10" s="194"/>
      <c r="Y10" s="194"/>
      <c r="Z10" s="194"/>
      <c r="AA10" s="194"/>
      <c r="AB10" s="194"/>
      <c r="AC10" s="194"/>
      <c r="AD10" s="194">
        <v>4</v>
      </c>
      <c r="AE10" s="195">
        <f t="shared" si="0"/>
        <v>6</v>
      </c>
      <c r="AF10" s="215" t="s">
        <v>312</v>
      </c>
    </row>
    <row r="11" spans="1:33" ht="18">
      <c r="A11" s="199">
        <v>10</v>
      </c>
      <c r="B11" s="197" t="s">
        <v>85</v>
      </c>
      <c r="C11" s="196"/>
      <c r="D11" s="196">
        <v>4</v>
      </c>
      <c r="E11" s="196"/>
      <c r="F11" s="196"/>
      <c r="G11" s="196"/>
      <c r="H11" s="196">
        <v>3</v>
      </c>
      <c r="I11" s="196">
        <v>2</v>
      </c>
      <c r="J11" s="196"/>
      <c r="K11" s="196"/>
      <c r="L11" s="196">
        <v>4</v>
      </c>
      <c r="M11" s="196">
        <v>2</v>
      </c>
      <c r="N11" s="196"/>
      <c r="O11" s="196">
        <v>3</v>
      </c>
      <c r="P11" s="196">
        <v>4</v>
      </c>
      <c r="Q11" s="196"/>
      <c r="R11" s="196"/>
      <c r="S11" s="196">
        <v>7</v>
      </c>
      <c r="T11" s="196">
        <v>3</v>
      </c>
      <c r="U11" s="196"/>
      <c r="V11" s="196"/>
      <c r="W11" s="196">
        <v>4</v>
      </c>
      <c r="X11" s="196"/>
      <c r="Y11" s="196">
        <v>2</v>
      </c>
      <c r="Z11" s="196">
        <v>2</v>
      </c>
      <c r="AA11" s="196"/>
      <c r="AB11" s="196">
        <v>4</v>
      </c>
      <c r="AC11" s="196"/>
      <c r="AD11" s="196"/>
      <c r="AE11" s="196">
        <f t="shared" si="0"/>
        <v>44</v>
      </c>
      <c r="AF11" s="179" t="s">
        <v>300</v>
      </c>
    </row>
    <row r="12" spans="1:33" ht="18">
      <c r="A12" s="141">
        <v>11</v>
      </c>
      <c r="B12" s="141" t="s">
        <v>20</v>
      </c>
      <c r="C12" s="194"/>
      <c r="D12" s="194"/>
      <c r="E12" s="194"/>
      <c r="F12" s="194"/>
      <c r="G12" s="194"/>
      <c r="H12" s="194"/>
      <c r="I12" s="194"/>
      <c r="J12" s="196">
        <v>2</v>
      </c>
      <c r="K12" s="194">
        <v>3</v>
      </c>
      <c r="L12" s="194"/>
      <c r="M12" s="194">
        <v>1</v>
      </c>
      <c r="N12" s="194"/>
      <c r="O12" s="194"/>
      <c r="P12" s="194"/>
      <c r="Q12" s="193"/>
      <c r="R12" s="194"/>
      <c r="S12" s="194"/>
      <c r="T12" s="194"/>
      <c r="U12" s="194"/>
      <c r="V12" s="194"/>
      <c r="W12" s="194"/>
      <c r="X12" s="194"/>
      <c r="Y12" s="194"/>
      <c r="Z12" s="194"/>
      <c r="AA12" s="194"/>
      <c r="AB12" s="194"/>
      <c r="AC12" s="194"/>
      <c r="AD12" s="194"/>
      <c r="AE12" s="195">
        <f t="shared" si="0"/>
        <v>6</v>
      </c>
      <c r="AF12" s="179" t="s">
        <v>312</v>
      </c>
    </row>
    <row r="13" spans="1:33" ht="18">
      <c r="A13" s="141">
        <v>12</v>
      </c>
      <c r="B13" s="141" t="s">
        <v>111</v>
      </c>
      <c r="C13" s="194"/>
      <c r="D13" s="194"/>
      <c r="E13" s="194"/>
      <c r="F13" s="194"/>
      <c r="G13" s="194"/>
      <c r="H13" s="194"/>
      <c r="I13" s="194"/>
      <c r="J13" s="196"/>
      <c r="K13" s="194"/>
      <c r="L13" s="194"/>
      <c r="M13" s="194"/>
      <c r="N13" s="194"/>
      <c r="O13" s="194"/>
      <c r="P13" s="194"/>
      <c r="Q13" s="193"/>
      <c r="R13" s="194"/>
      <c r="S13" s="194"/>
      <c r="T13" s="194"/>
      <c r="U13" s="194"/>
      <c r="V13" s="194"/>
      <c r="W13" s="194"/>
      <c r="X13" s="194"/>
      <c r="Y13" s="194"/>
      <c r="Z13" s="194"/>
      <c r="AA13" s="194"/>
      <c r="AB13" s="194"/>
      <c r="AC13" s="194"/>
      <c r="AD13" s="194"/>
      <c r="AE13" s="195">
        <f t="shared" si="0"/>
        <v>0</v>
      </c>
      <c r="AF13" s="178"/>
    </row>
    <row r="14" spans="1:33" ht="18">
      <c r="A14" s="142">
        <v>13</v>
      </c>
      <c r="B14" s="141" t="s">
        <v>113</v>
      </c>
      <c r="C14" s="194"/>
      <c r="D14" s="194"/>
      <c r="E14" s="194"/>
      <c r="F14" s="194"/>
      <c r="G14" s="194"/>
      <c r="H14" s="194"/>
      <c r="I14" s="194"/>
      <c r="J14" s="196"/>
      <c r="K14" s="194"/>
      <c r="L14" s="194"/>
      <c r="M14" s="194"/>
      <c r="N14" s="194"/>
      <c r="O14" s="194"/>
      <c r="P14" s="194"/>
      <c r="Q14" s="193"/>
      <c r="R14" s="194"/>
      <c r="S14" s="194"/>
      <c r="T14" s="194">
        <v>4</v>
      </c>
      <c r="U14" s="194">
        <v>1</v>
      </c>
      <c r="V14" s="194"/>
      <c r="W14" s="194"/>
      <c r="X14" s="194">
        <v>1</v>
      </c>
      <c r="Y14" s="194"/>
      <c r="Z14" s="194"/>
      <c r="AA14" s="194"/>
      <c r="AB14" s="194"/>
      <c r="AC14" s="194"/>
      <c r="AD14" s="194"/>
      <c r="AE14" s="195">
        <f t="shared" si="0"/>
        <v>6</v>
      </c>
      <c r="AF14" s="215" t="s">
        <v>312</v>
      </c>
    </row>
    <row r="15" spans="1:33" ht="18">
      <c r="A15" s="141">
        <v>14</v>
      </c>
      <c r="B15" s="141" t="s">
        <v>263</v>
      </c>
      <c r="C15" s="194"/>
      <c r="D15" s="194"/>
      <c r="E15" s="194"/>
      <c r="F15" s="194"/>
      <c r="G15" s="194"/>
      <c r="H15" s="194">
        <v>2</v>
      </c>
      <c r="I15" s="194"/>
      <c r="J15" s="196"/>
      <c r="K15" s="194"/>
      <c r="L15" s="194"/>
      <c r="M15" s="194"/>
      <c r="N15" s="194"/>
      <c r="O15" s="194"/>
      <c r="P15" s="194"/>
      <c r="Q15" s="193"/>
      <c r="R15" s="194"/>
      <c r="S15" s="194"/>
      <c r="T15" s="194"/>
      <c r="U15" s="194"/>
      <c r="V15" s="194">
        <v>4</v>
      </c>
      <c r="W15" s="194">
        <v>2</v>
      </c>
      <c r="X15" s="194"/>
      <c r="Y15" s="194">
        <v>4</v>
      </c>
      <c r="Z15" s="194"/>
      <c r="AA15" s="194"/>
      <c r="AB15" s="194"/>
      <c r="AC15" s="194"/>
      <c r="AD15" s="194"/>
      <c r="AE15" s="195">
        <f t="shared" si="0"/>
        <v>12</v>
      </c>
      <c r="AF15" s="179" t="s">
        <v>307</v>
      </c>
    </row>
    <row r="16" spans="1:33" ht="18">
      <c r="A16" s="141">
        <v>15</v>
      </c>
      <c r="B16" s="141" t="s">
        <v>122</v>
      </c>
      <c r="C16" s="194"/>
      <c r="D16" s="194"/>
      <c r="E16" s="194"/>
      <c r="F16" s="194"/>
      <c r="G16" s="194"/>
      <c r="H16" s="194"/>
      <c r="I16" s="194"/>
      <c r="J16" s="196"/>
      <c r="K16" s="194"/>
      <c r="L16" s="194"/>
      <c r="M16" s="194"/>
      <c r="N16" s="194"/>
      <c r="O16" s="194"/>
      <c r="P16" s="194"/>
      <c r="Q16" s="193"/>
      <c r="R16" s="194"/>
      <c r="S16" s="194"/>
      <c r="T16" s="194"/>
      <c r="U16" s="194"/>
      <c r="V16" s="194">
        <v>1</v>
      </c>
      <c r="W16" s="194"/>
      <c r="X16" s="194"/>
      <c r="Y16" s="194"/>
      <c r="Z16" s="194"/>
      <c r="AA16" s="194"/>
      <c r="AB16" s="194"/>
      <c r="AC16" s="194"/>
      <c r="AD16" s="194"/>
      <c r="AE16" s="195">
        <f t="shared" si="0"/>
        <v>1</v>
      </c>
      <c r="AF16" s="179" t="s">
        <v>320</v>
      </c>
    </row>
    <row r="17" spans="1:32" ht="18">
      <c r="A17" s="142">
        <v>16</v>
      </c>
      <c r="B17" s="141" t="s">
        <v>124</v>
      </c>
      <c r="C17" s="194"/>
      <c r="D17" s="194"/>
      <c r="E17" s="194"/>
      <c r="F17" s="194"/>
      <c r="G17" s="194"/>
      <c r="H17" s="194"/>
      <c r="I17" s="194"/>
      <c r="J17" s="196"/>
      <c r="K17" s="194"/>
      <c r="L17" s="194">
        <v>1</v>
      </c>
      <c r="M17" s="194"/>
      <c r="N17" s="194"/>
      <c r="O17" s="194"/>
      <c r="P17" s="194"/>
      <c r="Q17" s="193"/>
      <c r="R17" s="194"/>
      <c r="S17" s="194"/>
      <c r="T17" s="194"/>
      <c r="U17" s="194"/>
      <c r="V17" s="194"/>
      <c r="W17" s="194"/>
      <c r="X17" s="194"/>
      <c r="Y17" s="194"/>
      <c r="Z17" s="194"/>
      <c r="AA17" s="194"/>
      <c r="AB17" s="194"/>
      <c r="AC17" s="194"/>
      <c r="AD17" s="194"/>
      <c r="AE17" s="195">
        <f t="shared" si="0"/>
        <v>1</v>
      </c>
      <c r="AF17" s="179" t="s">
        <v>321</v>
      </c>
    </row>
    <row r="18" spans="1:32" ht="18">
      <c r="A18" s="141">
        <v>17</v>
      </c>
      <c r="B18" s="141" t="s">
        <v>126</v>
      </c>
      <c r="C18" s="194"/>
      <c r="D18" s="194"/>
      <c r="E18" s="194"/>
      <c r="F18" s="194"/>
      <c r="G18" s="194"/>
      <c r="H18" s="194"/>
      <c r="I18" s="194"/>
      <c r="J18" s="196"/>
      <c r="K18" s="194"/>
      <c r="L18" s="194"/>
      <c r="M18" s="194"/>
      <c r="N18" s="194"/>
      <c r="O18" s="194"/>
      <c r="P18" s="194"/>
      <c r="Q18" s="193"/>
      <c r="R18" s="194"/>
      <c r="S18" s="194"/>
      <c r="T18" s="194"/>
      <c r="U18" s="194"/>
      <c r="V18" s="194"/>
      <c r="W18" s="194"/>
      <c r="X18" s="194"/>
      <c r="Y18" s="194"/>
      <c r="Z18" s="194"/>
      <c r="AA18" s="194"/>
      <c r="AB18" s="194"/>
      <c r="AC18" s="194"/>
      <c r="AD18" s="194"/>
      <c r="AE18" s="195">
        <f t="shared" si="0"/>
        <v>0</v>
      </c>
      <c r="AF18" s="178"/>
    </row>
    <row r="19" spans="1:32" ht="18">
      <c r="A19" s="141">
        <v>18</v>
      </c>
      <c r="B19" s="177" t="s">
        <v>132</v>
      </c>
      <c r="C19" s="194"/>
      <c r="D19" s="194"/>
      <c r="E19" s="194">
        <v>4</v>
      </c>
      <c r="F19" s="194"/>
      <c r="G19" s="194"/>
      <c r="H19" s="194"/>
      <c r="I19" s="194"/>
      <c r="J19" s="196"/>
      <c r="K19" s="194"/>
      <c r="L19" s="194"/>
      <c r="M19" s="194"/>
      <c r="N19" s="194"/>
      <c r="O19" s="194"/>
      <c r="P19" s="194"/>
      <c r="Q19" s="193"/>
      <c r="R19" s="194"/>
      <c r="S19" s="194"/>
      <c r="T19" s="194"/>
      <c r="U19" s="194"/>
      <c r="V19" s="194"/>
      <c r="W19" s="194"/>
      <c r="X19" s="194"/>
      <c r="Y19" s="194"/>
      <c r="Z19" s="194"/>
      <c r="AA19" s="194"/>
      <c r="AB19" s="194"/>
      <c r="AC19" s="194"/>
      <c r="AD19" s="194"/>
      <c r="AE19" s="195">
        <f t="shared" si="0"/>
        <v>4</v>
      </c>
      <c r="AF19" s="179" t="s">
        <v>315</v>
      </c>
    </row>
    <row r="20" spans="1:32" ht="18">
      <c r="A20" s="142">
        <v>19</v>
      </c>
      <c r="B20" s="177" t="s">
        <v>135</v>
      </c>
      <c r="C20" s="194"/>
      <c r="D20" s="194"/>
      <c r="E20" s="194">
        <v>2</v>
      </c>
      <c r="F20" s="194"/>
      <c r="G20" s="194"/>
      <c r="H20" s="194"/>
      <c r="I20" s="194"/>
      <c r="J20" s="196"/>
      <c r="K20" s="194"/>
      <c r="L20" s="194"/>
      <c r="M20" s="194"/>
      <c r="N20" s="194">
        <v>2</v>
      </c>
      <c r="O20" s="194">
        <v>2</v>
      </c>
      <c r="P20" s="194"/>
      <c r="Q20" s="193"/>
      <c r="R20" s="194"/>
      <c r="S20" s="194"/>
      <c r="T20" s="194"/>
      <c r="U20" s="194"/>
      <c r="V20" s="194"/>
      <c r="W20" s="194"/>
      <c r="X20" s="194"/>
      <c r="Y20" s="194"/>
      <c r="Z20" s="194"/>
      <c r="AA20" s="194"/>
      <c r="AB20" s="194"/>
      <c r="AC20" s="194"/>
      <c r="AD20" s="194"/>
      <c r="AE20" s="195">
        <f t="shared" si="0"/>
        <v>6</v>
      </c>
      <c r="AF20" s="179" t="s">
        <v>312</v>
      </c>
    </row>
    <row r="21" spans="1:32" ht="18">
      <c r="A21" s="141">
        <v>20</v>
      </c>
      <c r="B21" s="141" t="s">
        <v>140</v>
      </c>
      <c r="C21" s="194"/>
      <c r="D21" s="194"/>
      <c r="E21" s="194"/>
      <c r="F21" s="194"/>
      <c r="G21" s="194"/>
      <c r="H21" s="194"/>
      <c r="I21" s="194"/>
      <c r="J21" s="196">
        <v>3</v>
      </c>
      <c r="K21" s="194"/>
      <c r="L21" s="194"/>
      <c r="M21" s="194"/>
      <c r="N21" s="194"/>
      <c r="O21" s="194"/>
      <c r="P21" s="194"/>
      <c r="Q21" s="193"/>
      <c r="R21" s="194"/>
      <c r="S21" s="194"/>
      <c r="T21" s="194"/>
      <c r="U21" s="194"/>
      <c r="V21" s="194">
        <v>3</v>
      </c>
      <c r="W21" s="194"/>
      <c r="X21" s="194"/>
      <c r="Y21" s="194"/>
      <c r="Z21" s="194"/>
      <c r="AA21" s="194"/>
      <c r="AB21" s="194"/>
      <c r="AC21" s="194"/>
      <c r="AD21" s="194"/>
      <c r="AE21" s="195">
        <f t="shared" si="0"/>
        <v>6</v>
      </c>
      <c r="AF21" s="179" t="s">
        <v>312</v>
      </c>
    </row>
    <row r="22" spans="1:32" ht="18">
      <c r="A22" s="141">
        <v>21</v>
      </c>
      <c r="B22" s="141" t="s">
        <v>144</v>
      </c>
      <c r="C22" s="194"/>
      <c r="D22" s="194"/>
      <c r="E22" s="194"/>
      <c r="F22" s="194"/>
      <c r="G22" s="194"/>
      <c r="H22" s="194"/>
      <c r="I22" s="194"/>
      <c r="J22" s="196"/>
      <c r="K22" s="194"/>
      <c r="L22" s="194"/>
      <c r="M22" s="194"/>
      <c r="N22" s="194"/>
      <c r="O22" s="194"/>
      <c r="P22" s="194"/>
      <c r="Q22" s="193"/>
      <c r="R22" s="194"/>
      <c r="S22" s="194"/>
      <c r="T22" s="194"/>
      <c r="U22" s="194"/>
      <c r="V22" s="194"/>
      <c r="W22" s="194"/>
      <c r="X22" s="194"/>
      <c r="Y22" s="194"/>
      <c r="Z22" s="194"/>
      <c r="AA22" s="194"/>
      <c r="AB22" s="194"/>
      <c r="AC22" s="194"/>
      <c r="AD22" s="194"/>
      <c r="AE22" s="195">
        <f t="shared" si="0"/>
        <v>0</v>
      </c>
      <c r="AF22" s="208"/>
    </row>
    <row r="23" spans="1:32" ht="18">
      <c r="A23" s="142">
        <v>22</v>
      </c>
      <c r="B23" s="141" t="s">
        <v>146</v>
      </c>
      <c r="C23" s="194"/>
      <c r="D23" s="194"/>
      <c r="E23" s="194"/>
      <c r="F23" s="194">
        <v>4</v>
      </c>
      <c r="G23" s="194"/>
      <c r="H23" s="194"/>
      <c r="I23" s="194"/>
      <c r="J23" s="196"/>
      <c r="K23" s="194"/>
      <c r="L23" s="194">
        <v>2</v>
      </c>
      <c r="M23" s="194"/>
      <c r="N23" s="194">
        <v>3</v>
      </c>
      <c r="O23" s="194"/>
      <c r="P23" s="194"/>
      <c r="Q23" s="193"/>
      <c r="R23" s="194"/>
      <c r="S23" s="194"/>
      <c r="T23" s="194"/>
      <c r="U23" s="194"/>
      <c r="V23" s="194"/>
      <c r="W23" s="194"/>
      <c r="X23" s="194"/>
      <c r="Y23" s="194"/>
      <c r="Z23" s="194"/>
      <c r="AA23" s="194"/>
      <c r="AB23" s="194"/>
      <c r="AC23" s="194"/>
      <c r="AD23" s="194"/>
      <c r="AE23" s="195">
        <f t="shared" si="0"/>
        <v>9</v>
      </c>
      <c r="AF23" s="179" t="s">
        <v>310</v>
      </c>
    </row>
    <row r="24" spans="1:32" ht="18">
      <c r="A24" s="141">
        <v>23</v>
      </c>
      <c r="B24" s="141" t="s">
        <v>155</v>
      </c>
      <c r="C24" s="194">
        <v>3</v>
      </c>
      <c r="D24" s="194"/>
      <c r="E24" s="194"/>
      <c r="F24" s="194"/>
      <c r="G24" s="194"/>
      <c r="H24" s="194"/>
      <c r="I24" s="194"/>
      <c r="J24" s="196"/>
      <c r="K24" s="194"/>
      <c r="L24" s="194"/>
      <c r="M24" s="194"/>
      <c r="N24" s="194"/>
      <c r="O24" s="194"/>
      <c r="P24" s="194"/>
      <c r="Q24" s="193"/>
      <c r="R24" s="194"/>
      <c r="S24" s="194"/>
      <c r="T24" s="194"/>
      <c r="U24" s="194"/>
      <c r="V24" s="194"/>
      <c r="W24" s="194"/>
      <c r="X24" s="194"/>
      <c r="Y24" s="194"/>
      <c r="Z24" s="194"/>
      <c r="AA24" s="194"/>
      <c r="AB24" s="194"/>
      <c r="AC24" s="194"/>
      <c r="AD24" s="194"/>
      <c r="AE24" s="195">
        <f t="shared" si="0"/>
        <v>3</v>
      </c>
      <c r="AF24" s="179" t="s">
        <v>317</v>
      </c>
    </row>
    <row r="25" spans="1:32" ht="18">
      <c r="A25" s="197">
        <v>24</v>
      </c>
      <c r="B25" s="197" t="s">
        <v>18</v>
      </c>
      <c r="C25" s="196">
        <v>4</v>
      </c>
      <c r="D25" s="196">
        <v>2</v>
      </c>
      <c r="E25" s="196"/>
      <c r="F25" s="196">
        <v>1</v>
      </c>
      <c r="G25" s="196"/>
      <c r="H25" s="196"/>
      <c r="I25" s="196"/>
      <c r="J25" s="196">
        <v>4</v>
      </c>
      <c r="K25" s="196"/>
      <c r="L25" s="196"/>
      <c r="M25" s="196"/>
      <c r="N25" s="196"/>
      <c r="O25" s="196"/>
      <c r="P25" s="196">
        <v>2</v>
      </c>
      <c r="Q25" s="196"/>
      <c r="R25" s="196">
        <v>7</v>
      </c>
      <c r="S25" s="196"/>
      <c r="T25" s="196"/>
      <c r="U25" s="196"/>
      <c r="V25" s="196"/>
      <c r="W25" s="196"/>
      <c r="X25" s="196">
        <v>4</v>
      </c>
      <c r="Y25" s="196"/>
      <c r="Z25" s="196">
        <v>4</v>
      </c>
      <c r="AA25" s="196">
        <v>2</v>
      </c>
      <c r="AB25" s="196">
        <v>3</v>
      </c>
      <c r="AC25" s="196"/>
      <c r="AD25" s="196"/>
      <c r="AE25" s="196">
        <f t="shared" si="0"/>
        <v>33</v>
      </c>
      <c r="AF25" s="179" t="s">
        <v>301</v>
      </c>
    </row>
    <row r="26" spans="1:32" ht="18">
      <c r="A26" s="142">
        <v>25</v>
      </c>
      <c r="B26" s="177" t="s">
        <v>15</v>
      </c>
      <c r="C26" s="194"/>
      <c r="D26" s="194"/>
      <c r="E26" s="194"/>
      <c r="F26" s="194">
        <v>2</v>
      </c>
      <c r="G26" s="194">
        <v>3</v>
      </c>
      <c r="H26" s="194"/>
      <c r="I26" s="194">
        <v>4</v>
      </c>
      <c r="J26" s="196"/>
      <c r="K26" s="194"/>
      <c r="L26" s="194"/>
      <c r="M26" s="194"/>
      <c r="N26" s="194"/>
      <c r="O26" s="194"/>
      <c r="P26" s="194"/>
      <c r="Q26" s="193"/>
      <c r="R26" s="194"/>
      <c r="S26" s="194"/>
      <c r="T26" s="194"/>
      <c r="U26" s="194"/>
      <c r="V26" s="194"/>
      <c r="W26" s="194"/>
      <c r="X26" s="194"/>
      <c r="Y26" s="194"/>
      <c r="Z26" s="194">
        <v>3</v>
      </c>
      <c r="AA26" s="194" t="s">
        <v>280</v>
      </c>
      <c r="AB26" s="194"/>
      <c r="AC26" s="194"/>
      <c r="AD26" s="194"/>
      <c r="AE26" s="195">
        <f t="shared" si="0"/>
        <v>12</v>
      </c>
      <c r="AF26" s="215" t="s">
        <v>307</v>
      </c>
    </row>
    <row r="27" spans="1:32" ht="18">
      <c r="A27" s="141">
        <v>26</v>
      </c>
      <c r="B27" s="141" t="s">
        <v>189</v>
      </c>
      <c r="C27" s="194"/>
      <c r="D27" s="194"/>
      <c r="E27" s="194"/>
      <c r="F27" s="194"/>
      <c r="G27" s="194"/>
      <c r="H27" s="194"/>
      <c r="I27" s="194"/>
      <c r="J27" s="196"/>
      <c r="K27" s="194"/>
      <c r="L27" s="194"/>
      <c r="M27" s="194"/>
      <c r="N27" s="194"/>
      <c r="O27" s="194"/>
      <c r="P27" s="194"/>
      <c r="Q27" s="193"/>
      <c r="R27" s="194"/>
      <c r="S27" s="194"/>
      <c r="T27" s="194"/>
      <c r="U27" s="194">
        <v>4</v>
      </c>
      <c r="V27" s="194"/>
      <c r="W27" s="194"/>
      <c r="X27" s="194"/>
      <c r="Y27" s="194"/>
      <c r="Z27" s="194"/>
      <c r="AA27" s="194"/>
      <c r="AB27" s="194"/>
      <c r="AC27" s="194"/>
      <c r="AD27" s="194">
        <v>3</v>
      </c>
      <c r="AE27" s="195">
        <f t="shared" si="0"/>
        <v>7</v>
      </c>
      <c r="AF27" s="179" t="s">
        <v>311</v>
      </c>
    </row>
    <row r="28" spans="1:32" ht="18">
      <c r="A28" s="141">
        <v>27</v>
      </c>
      <c r="B28" s="141" t="s">
        <v>194</v>
      </c>
      <c r="C28" s="194"/>
      <c r="D28" s="194"/>
      <c r="E28" s="194"/>
      <c r="F28" s="194"/>
      <c r="G28" s="194"/>
      <c r="H28" s="194"/>
      <c r="I28" s="194">
        <v>1</v>
      </c>
      <c r="J28" s="196"/>
      <c r="K28" s="194"/>
      <c r="L28" s="194"/>
      <c r="M28" s="194"/>
      <c r="N28" s="194"/>
      <c r="O28" s="194"/>
      <c r="P28" s="194"/>
      <c r="Q28" s="193"/>
      <c r="R28" s="194"/>
      <c r="S28" s="194"/>
      <c r="T28" s="194"/>
      <c r="U28" s="194"/>
      <c r="V28" s="194"/>
      <c r="W28" s="194"/>
      <c r="X28" s="194"/>
      <c r="Y28" s="194"/>
      <c r="Z28" s="194"/>
      <c r="AA28" s="194"/>
      <c r="AB28" s="194"/>
      <c r="AC28" s="194"/>
      <c r="AD28" s="194"/>
      <c r="AE28" s="195">
        <f t="shared" si="0"/>
        <v>1</v>
      </c>
      <c r="AF28" s="179" t="s">
        <v>322</v>
      </c>
    </row>
    <row r="29" spans="1:32" ht="18">
      <c r="A29" s="142">
        <v>28</v>
      </c>
      <c r="B29" s="141" t="s">
        <v>197</v>
      </c>
      <c r="C29" s="194">
        <v>1</v>
      </c>
      <c r="D29" s="194"/>
      <c r="E29" s="194"/>
      <c r="F29" s="194"/>
      <c r="G29" s="194"/>
      <c r="H29" s="194"/>
      <c r="I29" s="194"/>
      <c r="J29" s="196"/>
      <c r="K29" s="194"/>
      <c r="L29" s="194"/>
      <c r="M29" s="194"/>
      <c r="N29" s="194"/>
      <c r="O29" s="194"/>
      <c r="P29" s="194"/>
      <c r="Q29" s="193"/>
      <c r="R29" s="194">
        <v>2</v>
      </c>
      <c r="S29" s="194"/>
      <c r="T29" s="194"/>
      <c r="U29" s="194"/>
      <c r="V29" s="194"/>
      <c r="W29" s="194"/>
      <c r="X29" s="194">
        <v>3</v>
      </c>
      <c r="Y29" s="194"/>
      <c r="Z29" s="194"/>
      <c r="AA29" s="194">
        <v>3</v>
      </c>
      <c r="AB29" s="194"/>
      <c r="AC29" s="194"/>
      <c r="AD29" s="194">
        <v>2</v>
      </c>
      <c r="AE29" s="195">
        <f t="shared" si="0"/>
        <v>11</v>
      </c>
      <c r="AF29" s="179" t="s">
        <v>308</v>
      </c>
    </row>
    <row r="30" spans="1:32" ht="18">
      <c r="A30" s="141">
        <v>29</v>
      </c>
      <c r="B30" s="177" t="s">
        <v>17</v>
      </c>
      <c r="C30" s="194"/>
      <c r="D30" s="194"/>
      <c r="E30" s="194"/>
      <c r="F30" s="194"/>
      <c r="G30" s="194"/>
      <c r="H30" s="194"/>
      <c r="I30" s="194"/>
      <c r="J30" s="196"/>
      <c r="K30" s="194">
        <v>2</v>
      </c>
      <c r="L30" s="194"/>
      <c r="M30" s="194"/>
      <c r="N30" s="194"/>
      <c r="O30" s="194"/>
      <c r="P30" s="194"/>
      <c r="Q30" s="193"/>
      <c r="R30" s="194"/>
      <c r="S30" s="194"/>
      <c r="T30" s="194"/>
      <c r="U30" s="194"/>
      <c r="V30" s="194"/>
      <c r="W30" s="194"/>
      <c r="X30" s="194"/>
      <c r="Y30" s="194">
        <v>1</v>
      </c>
      <c r="Z30" s="194"/>
      <c r="AA30" s="194"/>
      <c r="AB30" s="194">
        <v>2</v>
      </c>
      <c r="AC30" s="194"/>
      <c r="AD30" s="194"/>
      <c r="AE30" s="195">
        <f t="shared" si="0"/>
        <v>5</v>
      </c>
      <c r="AF30" s="215" t="s">
        <v>323</v>
      </c>
    </row>
    <row r="31" spans="1:32" ht="18">
      <c r="A31" s="197">
        <v>30</v>
      </c>
      <c r="B31" s="197" t="s">
        <v>211</v>
      </c>
      <c r="C31" s="196"/>
      <c r="D31" s="196"/>
      <c r="E31" s="196"/>
      <c r="F31" s="196"/>
      <c r="G31" s="196"/>
      <c r="H31" s="196">
        <v>4</v>
      </c>
      <c r="I31" s="196">
        <v>3</v>
      </c>
      <c r="J31" s="196"/>
      <c r="K31" s="196"/>
      <c r="L31" s="196"/>
      <c r="M31" s="196"/>
      <c r="N31" s="196"/>
      <c r="O31" s="196"/>
      <c r="P31" s="196">
        <v>3</v>
      </c>
      <c r="Q31" s="196"/>
      <c r="R31" s="196"/>
      <c r="S31" s="196"/>
      <c r="T31" s="196"/>
      <c r="U31" s="196"/>
      <c r="V31" s="196"/>
      <c r="W31" s="196"/>
      <c r="X31" s="196"/>
      <c r="Y31" s="196"/>
      <c r="Z31" s="196"/>
      <c r="AA31" s="196"/>
      <c r="AB31" s="196"/>
      <c r="AC31" s="196">
        <v>7</v>
      </c>
      <c r="AD31" s="196"/>
      <c r="AE31" s="196">
        <f t="shared" si="0"/>
        <v>17</v>
      </c>
      <c r="AF31" s="179" t="s">
        <v>302</v>
      </c>
    </row>
    <row r="32" spans="1:32" ht="18">
      <c r="A32" s="142">
        <v>31</v>
      </c>
      <c r="B32" s="141" t="s">
        <v>219</v>
      </c>
      <c r="C32" s="194"/>
      <c r="D32" s="194"/>
      <c r="E32" s="194"/>
      <c r="F32" s="194"/>
      <c r="G32" s="194"/>
      <c r="H32" s="194"/>
      <c r="I32" s="194"/>
      <c r="J32" s="196"/>
      <c r="K32" s="194"/>
      <c r="L32" s="194"/>
      <c r="M32" s="194">
        <v>4</v>
      </c>
      <c r="N32" s="194"/>
      <c r="O32" s="194"/>
      <c r="P32" s="194"/>
      <c r="Q32" s="193"/>
      <c r="R32" s="194"/>
      <c r="S32" s="194"/>
      <c r="T32" s="194"/>
      <c r="U32" s="194"/>
      <c r="V32" s="194"/>
      <c r="W32" s="194">
        <v>1</v>
      </c>
      <c r="X32" s="194"/>
      <c r="Y32" s="194"/>
      <c r="Z32" s="194"/>
      <c r="AA32" s="194"/>
      <c r="AB32" s="194"/>
      <c r="AC32" s="194"/>
      <c r="AD32" s="194"/>
      <c r="AE32" s="195">
        <f t="shared" si="0"/>
        <v>5</v>
      </c>
      <c r="AF32" s="179" t="s">
        <v>313</v>
      </c>
    </row>
    <row r="33" spans="1:32" ht="18">
      <c r="A33" s="141">
        <v>32</v>
      </c>
      <c r="B33" s="141" t="s">
        <v>227</v>
      </c>
      <c r="C33" s="194"/>
      <c r="D33" s="194"/>
      <c r="E33" s="194"/>
      <c r="F33" s="194"/>
      <c r="G33" s="194"/>
      <c r="H33" s="194"/>
      <c r="I33" s="194"/>
      <c r="J33" s="196"/>
      <c r="K33" s="194"/>
      <c r="L33" s="194"/>
      <c r="M33" s="194"/>
      <c r="N33" s="194"/>
      <c r="O33" s="194"/>
      <c r="P33" s="194"/>
      <c r="Q33" s="193"/>
      <c r="R33" s="194"/>
      <c r="S33" s="194"/>
      <c r="T33" s="194"/>
      <c r="U33" s="194"/>
      <c r="V33" s="194"/>
      <c r="W33" s="194"/>
      <c r="X33" s="194"/>
      <c r="Y33" s="194"/>
      <c r="Z33" s="194"/>
      <c r="AA33" s="194"/>
      <c r="AB33" s="194"/>
      <c r="AC33" s="194"/>
      <c r="AD33" s="194"/>
      <c r="AE33" s="195">
        <f t="shared" si="0"/>
        <v>0</v>
      </c>
      <c r="AF33" s="178"/>
    </row>
    <row r="34" spans="1:32" ht="18">
      <c r="A34" s="141">
        <v>33</v>
      </c>
      <c r="B34" s="141" t="s">
        <v>230</v>
      </c>
      <c r="C34" s="194"/>
      <c r="D34" s="194"/>
      <c r="E34" s="194"/>
      <c r="F34" s="194"/>
      <c r="G34" s="194"/>
      <c r="H34" s="194"/>
      <c r="I34" s="194"/>
      <c r="J34" s="196"/>
      <c r="K34" s="194"/>
      <c r="L34" s="194"/>
      <c r="M34" s="194"/>
      <c r="N34" s="194"/>
      <c r="O34" s="194"/>
      <c r="P34" s="194"/>
      <c r="Q34" s="193"/>
      <c r="R34" s="194"/>
      <c r="S34" s="194"/>
      <c r="T34" s="194"/>
      <c r="U34" s="194"/>
      <c r="V34" s="194"/>
      <c r="W34" s="194"/>
      <c r="X34" s="194"/>
      <c r="Y34" s="194"/>
      <c r="Z34" s="194"/>
      <c r="AA34" s="194"/>
      <c r="AB34" s="194"/>
      <c r="AC34" s="194"/>
      <c r="AD34" s="194"/>
      <c r="AE34" s="195">
        <f t="shared" si="0"/>
        <v>0</v>
      </c>
      <c r="AF34" s="178"/>
    </row>
    <row r="35" spans="1:32" ht="18">
      <c r="A35" s="142">
        <v>34</v>
      </c>
      <c r="B35" s="141" t="s">
        <v>16</v>
      </c>
      <c r="C35" s="194"/>
      <c r="D35" s="194"/>
      <c r="E35" s="194"/>
      <c r="F35" s="194"/>
      <c r="G35" s="194">
        <v>2</v>
      </c>
      <c r="H35" s="194"/>
      <c r="I35" s="194"/>
      <c r="J35" s="196"/>
      <c r="K35" s="194"/>
      <c r="L35" s="194"/>
      <c r="M35" s="194">
        <v>3</v>
      </c>
      <c r="N35" s="194">
        <v>4</v>
      </c>
      <c r="O35" s="194"/>
      <c r="P35" s="194"/>
      <c r="Q35" s="193"/>
      <c r="R35" s="194"/>
      <c r="S35" s="194">
        <v>2</v>
      </c>
      <c r="T35" s="194"/>
      <c r="U35" s="194"/>
      <c r="V35" s="194"/>
      <c r="W35" s="194"/>
      <c r="X35" s="194"/>
      <c r="Y35" s="194"/>
      <c r="Z35" s="194">
        <v>1</v>
      </c>
      <c r="AA35" s="194"/>
      <c r="AB35" s="194"/>
      <c r="AC35" s="194"/>
      <c r="AD35" s="194"/>
      <c r="AE35" s="195">
        <f t="shared" si="0"/>
        <v>12</v>
      </c>
      <c r="AF35" s="179" t="s">
        <v>307</v>
      </c>
    </row>
    <row r="36" spans="1:32" ht="18">
      <c r="A36" s="141">
        <v>35</v>
      </c>
      <c r="B36" s="141" t="s">
        <v>241</v>
      </c>
      <c r="C36" s="194"/>
      <c r="D36" s="194"/>
      <c r="E36" s="194">
        <v>3</v>
      </c>
      <c r="F36" s="194"/>
      <c r="G36" s="194">
        <v>4</v>
      </c>
      <c r="H36" s="194"/>
      <c r="I36" s="194"/>
      <c r="J36" s="196"/>
      <c r="K36" s="194"/>
      <c r="L36" s="194"/>
      <c r="M36" s="194"/>
      <c r="N36" s="194"/>
      <c r="O36" s="194"/>
      <c r="P36" s="194"/>
      <c r="Q36" s="193"/>
      <c r="R36" s="194"/>
      <c r="S36" s="194"/>
      <c r="T36" s="194"/>
      <c r="U36" s="194"/>
      <c r="V36" s="194"/>
      <c r="W36" s="194"/>
      <c r="X36" s="194"/>
      <c r="Y36" s="194"/>
      <c r="Z36" s="194"/>
      <c r="AA36" s="194"/>
      <c r="AB36" s="194"/>
      <c r="AC36" s="194"/>
      <c r="AD36" s="194"/>
      <c r="AE36" s="195">
        <f t="shared" si="0"/>
        <v>7</v>
      </c>
      <c r="AF36" s="179" t="s">
        <v>311</v>
      </c>
    </row>
    <row r="37" spans="1:32" ht="18">
      <c r="A37" s="141">
        <v>36</v>
      </c>
      <c r="B37" s="141" t="s">
        <v>244</v>
      </c>
      <c r="C37" s="194"/>
      <c r="D37" s="194"/>
      <c r="E37" s="194"/>
      <c r="F37" s="194"/>
      <c r="G37" s="194"/>
      <c r="H37" s="194"/>
      <c r="I37" s="194"/>
      <c r="J37" s="196"/>
      <c r="K37" s="194"/>
      <c r="L37" s="194"/>
      <c r="M37" s="194"/>
      <c r="N37" s="194"/>
      <c r="O37" s="194"/>
      <c r="P37" s="194"/>
      <c r="Q37" s="193"/>
      <c r="R37" s="194"/>
      <c r="S37" s="194"/>
      <c r="T37" s="194"/>
      <c r="U37" s="194"/>
      <c r="V37" s="194"/>
      <c r="W37" s="194"/>
      <c r="X37" s="194">
        <v>2</v>
      </c>
      <c r="Y37" s="194"/>
      <c r="Z37" s="194"/>
      <c r="AA37" s="194"/>
      <c r="AB37" s="194"/>
      <c r="AC37" s="194"/>
      <c r="AD37" s="194"/>
      <c r="AE37" s="195">
        <f t="shared" si="0"/>
        <v>2</v>
      </c>
      <c r="AF37" s="179" t="s">
        <v>318</v>
      </c>
    </row>
    <row r="38" spans="1:32" ht="18">
      <c r="A38" s="142">
        <v>37</v>
      </c>
      <c r="B38" s="177" t="s">
        <v>272</v>
      </c>
      <c r="C38" s="194"/>
      <c r="D38" s="194">
        <v>1</v>
      </c>
      <c r="E38" s="194"/>
      <c r="F38" s="194">
        <v>3</v>
      </c>
      <c r="G38" s="194"/>
      <c r="H38" s="194"/>
      <c r="I38" s="194"/>
      <c r="J38" s="196"/>
      <c r="K38" s="194"/>
      <c r="L38" s="194"/>
      <c r="M38" s="194"/>
      <c r="N38" s="194"/>
      <c r="O38" s="194"/>
      <c r="P38" s="194"/>
      <c r="Q38" s="193"/>
      <c r="R38" s="194"/>
      <c r="S38" s="194">
        <v>1</v>
      </c>
      <c r="T38" s="194">
        <v>2</v>
      </c>
      <c r="U38" s="194"/>
      <c r="V38" s="194"/>
      <c r="W38" s="194"/>
      <c r="X38" s="194"/>
      <c r="Y38" s="194">
        <v>3</v>
      </c>
      <c r="Z38" s="194"/>
      <c r="AA38" s="194"/>
      <c r="AB38" s="194"/>
      <c r="AC38" s="194"/>
      <c r="AD38" s="194"/>
      <c r="AE38" s="195">
        <f t="shared" si="0"/>
        <v>10</v>
      </c>
      <c r="AF38" s="179" t="s">
        <v>309</v>
      </c>
    </row>
  </sheetData>
  <autoFilter ref="A1:AF40">
    <sortState ref="A2:AF40">
      <sortCondition ref="A1:A40"/>
    </sortState>
  </autoFilter>
  <pageMargins left="0.31496062992125984" right="0.31496062992125984" top="0.74803149606299213" bottom="0.74803149606299213" header="0.31496062992125984" footer="0.31496062992125984"/>
  <pageSetup paperSize="180" orientation="portrait" horizontalDpi="4294967293" verticalDpi="4294967293" r:id="rId1"/>
  <legacy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20"/>
  <sheetViews>
    <sheetView workbookViewId="0">
      <selection activeCell="A4" sqref="A4:E4"/>
    </sheetView>
  </sheetViews>
  <sheetFormatPr defaultRowHeight="15"/>
  <cols>
    <col min="1" max="1" width="15.875" style="166" customWidth="1"/>
    <col min="2" max="2" width="32.625" style="166" customWidth="1"/>
    <col min="3" max="3" width="70.75" style="166" customWidth="1"/>
    <col min="4" max="4" width="8.125" style="166" customWidth="1"/>
    <col min="5" max="5" width="10.5" style="166" customWidth="1"/>
  </cols>
  <sheetData>
    <row r="3" spans="1:5" ht="28.5">
      <c r="A3" s="288" t="s">
        <v>287</v>
      </c>
      <c r="B3" s="288"/>
      <c r="C3" s="288"/>
      <c r="D3" s="288"/>
      <c r="E3" s="288"/>
    </row>
    <row r="4" spans="1:5" ht="26.25">
      <c r="A4" s="289" t="s">
        <v>285</v>
      </c>
      <c r="B4" s="289"/>
      <c r="C4" s="289"/>
      <c r="D4" s="289"/>
      <c r="E4" s="289"/>
    </row>
    <row r="6" spans="1:5" ht="31.5">
      <c r="A6" s="167" t="s">
        <v>6</v>
      </c>
      <c r="B6" s="168" t="s">
        <v>7</v>
      </c>
      <c r="C6" s="167" t="s">
        <v>8</v>
      </c>
      <c r="D6" s="167" t="s">
        <v>11</v>
      </c>
      <c r="E6" s="169" t="s">
        <v>12</v>
      </c>
    </row>
    <row r="7" spans="1:5">
      <c r="A7" s="170">
        <v>21</v>
      </c>
      <c r="B7" s="171" t="s">
        <v>60</v>
      </c>
      <c r="C7" s="174" t="s">
        <v>58</v>
      </c>
      <c r="D7" s="171" t="s">
        <v>32</v>
      </c>
      <c r="E7" s="171">
        <v>2000</v>
      </c>
    </row>
    <row r="8" spans="1:5">
      <c r="A8" s="170">
        <v>32</v>
      </c>
      <c r="B8" s="171" t="s">
        <v>72</v>
      </c>
      <c r="C8" s="172" t="s">
        <v>71</v>
      </c>
      <c r="D8" s="171" t="s">
        <v>32</v>
      </c>
      <c r="E8" s="171">
        <v>2000</v>
      </c>
    </row>
    <row r="9" spans="1:5">
      <c r="A9" s="170">
        <v>23</v>
      </c>
      <c r="B9" s="171" t="s">
        <v>62</v>
      </c>
      <c r="C9" s="174" t="s">
        <v>58</v>
      </c>
      <c r="D9" s="171" t="s">
        <v>32</v>
      </c>
      <c r="E9" s="171">
        <v>2000</v>
      </c>
    </row>
    <row r="10" spans="1:5">
      <c r="A10" s="170">
        <v>125</v>
      </c>
      <c r="B10" s="171" t="s">
        <v>172</v>
      </c>
      <c r="C10" s="171" t="s">
        <v>18</v>
      </c>
      <c r="D10" s="153" t="s">
        <v>32</v>
      </c>
      <c r="E10" s="173">
        <v>1999</v>
      </c>
    </row>
    <row r="12" spans="1:5" ht="28.5">
      <c r="A12" s="288" t="s">
        <v>287</v>
      </c>
      <c r="B12" s="288"/>
      <c r="C12" s="288"/>
      <c r="D12" s="288"/>
      <c r="E12" s="288"/>
    </row>
    <row r="13" spans="1:5" ht="26.25">
      <c r="A13" s="289" t="s">
        <v>286</v>
      </c>
      <c r="B13" s="289"/>
      <c r="C13" s="289"/>
      <c r="D13" s="289"/>
      <c r="E13" s="289"/>
    </row>
    <row r="15" spans="1:5" ht="31.5">
      <c r="A15" s="167" t="s">
        <v>6</v>
      </c>
      <c r="B15" s="168" t="s">
        <v>7</v>
      </c>
      <c r="C15" s="167" t="s">
        <v>8</v>
      </c>
      <c r="D15" s="167" t="s">
        <v>11</v>
      </c>
      <c r="E15" s="169" t="s">
        <v>12</v>
      </c>
    </row>
    <row r="16" spans="1:5" ht="14.25">
      <c r="A16" s="48"/>
      <c r="B16" s="48"/>
      <c r="C16" s="48"/>
      <c r="D16" s="48"/>
      <c r="E16" s="48"/>
    </row>
    <row r="17" spans="1:5">
      <c r="A17" s="170">
        <v>109</v>
      </c>
      <c r="B17" s="171" t="s">
        <v>154</v>
      </c>
      <c r="C17" s="171" t="s">
        <v>155</v>
      </c>
      <c r="D17" s="171" t="s">
        <v>35</v>
      </c>
      <c r="E17" s="171">
        <v>2000</v>
      </c>
    </row>
    <row r="18" spans="1:5">
      <c r="A18" s="170">
        <v>126</v>
      </c>
      <c r="B18" s="171" t="s">
        <v>173</v>
      </c>
      <c r="C18" s="171" t="s">
        <v>18</v>
      </c>
      <c r="D18" s="171" t="s">
        <v>35</v>
      </c>
      <c r="E18" s="171">
        <v>2000</v>
      </c>
    </row>
    <row r="19" spans="1:5">
      <c r="A19" s="170">
        <v>159</v>
      </c>
      <c r="B19" s="171" t="s">
        <v>207</v>
      </c>
      <c r="C19" s="171" t="s">
        <v>17</v>
      </c>
      <c r="D19" s="171" t="s">
        <v>35</v>
      </c>
      <c r="E19" s="171">
        <v>1999</v>
      </c>
    </row>
    <row r="20" spans="1:5">
      <c r="A20" s="170">
        <v>141</v>
      </c>
      <c r="B20" s="171" t="s">
        <v>188</v>
      </c>
      <c r="C20" s="171" t="s">
        <v>189</v>
      </c>
      <c r="D20" s="171" t="s">
        <v>35</v>
      </c>
      <c r="E20" s="171">
        <v>1999</v>
      </c>
    </row>
  </sheetData>
  <mergeCells count="4">
    <mergeCell ref="A3:E3"/>
    <mergeCell ref="A4:E4"/>
    <mergeCell ref="A12:E12"/>
    <mergeCell ref="A13:E1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MJ65"/>
  <sheetViews>
    <sheetView topLeftCell="A31" zoomScale="40" zoomScaleNormal="40" workbookViewId="0">
      <selection activeCell="N64" sqref="N64"/>
    </sheetView>
  </sheetViews>
  <sheetFormatPr defaultRowHeight="26.25"/>
  <cols>
    <col min="1" max="1" width="2.625" style="124" customWidth="1"/>
    <col min="2" max="2" width="9.25" style="125" customWidth="1"/>
    <col min="3" max="3" width="55.625" style="126" customWidth="1"/>
    <col min="4" max="4" width="6.625" style="125" customWidth="1"/>
    <col min="5" max="5" width="13.875" style="123" customWidth="1"/>
    <col min="6" max="6" width="10.75" style="123" customWidth="1"/>
    <col min="7" max="7" width="9.25" style="127" customWidth="1"/>
    <col min="8" max="8" width="56.375" style="123" customWidth="1"/>
    <col min="9" max="9" width="6.625" style="125" customWidth="1"/>
    <col min="10" max="10" width="13.875" style="123" customWidth="1"/>
    <col min="11" max="11" width="10.75" style="123" customWidth="1"/>
    <col min="12" max="12" width="9.25" style="127" customWidth="1"/>
    <col min="13" max="13" width="55.25" style="125" customWidth="1"/>
    <col min="14" max="14" width="6.625" style="125" customWidth="1"/>
    <col min="15" max="15" width="14" style="123" customWidth="1"/>
    <col min="16" max="16" width="10.75" style="123" customWidth="1"/>
    <col min="17" max="17" width="9.25" style="127" customWidth="1"/>
    <col min="18" max="18" width="56" style="125" customWidth="1"/>
    <col min="19" max="19" width="10.25" style="125" customWidth="1"/>
    <col min="20" max="20" width="10.75" style="123" customWidth="1"/>
    <col min="21" max="21" width="7.25" style="123" customWidth="1"/>
    <col min="22" max="22" width="3.75" style="123" customWidth="1"/>
    <col min="23" max="23" width="21.75" style="123" customWidth="1"/>
    <col min="24" max="24" width="17.25" style="127" customWidth="1"/>
    <col min="25" max="25" width="56.625" style="125" customWidth="1"/>
    <col min="26" max="26" width="23.625" style="123" customWidth="1"/>
    <col min="27" max="1024" width="10.75" style="123" customWidth="1"/>
    <col min="1025" max="1025" width="9" style="128" customWidth="1"/>
    <col min="1026" max="16384" width="9" style="128"/>
  </cols>
  <sheetData>
    <row r="1" spans="1:25" s="77" customFormat="1" ht="45" customHeight="1">
      <c r="A1" s="76"/>
      <c r="B1" s="240" t="s">
        <v>257</v>
      </c>
      <c r="C1" s="240"/>
      <c r="D1" s="240"/>
      <c r="E1" s="240"/>
      <c r="F1" s="240"/>
      <c r="G1" s="240"/>
      <c r="H1" s="240"/>
      <c r="I1" s="243" t="str">
        <f ca="1">MID(CELL("nazwa_pliku",A1),FIND("]",CELL("nazwa_pliku",A1),1)+1,100)</f>
        <v>ROCZNIK 2005-2006 -43KG CH</v>
      </c>
      <c r="J1" s="243"/>
      <c r="K1" s="243"/>
      <c r="L1" s="243"/>
      <c r="M1" s="243"/>
      <c r="N1" s="243"/>
      <c r="O1" s="243"/>
      <c r="P1" s="243"/>
      <c r="Q1" s="243"/>
      <c r="R1" s="243"/>
      <c r="S1" s="243"/>
      <c r="T1" s="243"/>
      <c r="U1" s="243"/>
      <c r="V1" s="243"/>
      <c r="W1" s="243"/>
      <c r="X1" s="243"/>
      <c r="Y1" s="243"/>
    </row>
    <row r="2" spans="1:25" s="81" customFormat="1" ht="27.95" customHeight="1">
      <c r="A2" s="78"/>
      <c r="B2" s="79">
        <v>108</v>
      </c>
      <c r="C2" s="130" t="str">
        <f>VLOOKUP(B2,LISTA!A1:G249,2,0)</f>
        <v>TYRAŁA ERYK</v>
      </c>
      <c r="D2" s="80">
        <v>1</v>
      </c>
      <c r="G2" s="82"/>
      <c r="I2" s="83"/>
      <c r="L2" s="82"/>
      <c r="M2" s="83"/>
      <c r="N2" s="83"/>
      <c r="Q2" s="82"/>
      <c r="R2" s="83"/>
      <c r="S2" s="83"/>
      <c r="X2" s="82"/>
      <c r="Y2" s="83"/>
    </row>
    <row r="3" spans="1:25" s="81" customFormat="1" ht="27.95" customHeight="1">
      <c r="A3" s="84"/>
      <c r="B3" s="82"/>
      <c r="C3" s="131" t="str">
        <f>VLOOKUP(B2,LISTA!$A$1:$G$249,3,0)</f>
        <v>ŚLĄSKI KLUB KARATE I KICK-BOXINGU LUBSZA</v>
      </c>
      <c r="D3" s="83"/>
      <c r="E3" s="241"/>
      <c r="F3" s="241"/>
      <c r="G3" s="82"/>
      <c r="I3" s="83"/>
      <c r="L3" s="82"/>
      <c r="M3" s="83"/>
      <c r="N3" s="83"/>
      <c r="Q3" s="82"/>
      <c r="R3" s="244" t="s">
        <v>260</v>
      </c>
      <c r="S3" s="246" t="s">
        <v>279</v>
      </c>
      <c r="T3" s="246"/>
      <c r="U3" s="246"/>
      <c r="V3" s="246"/>
      <c r="W3" s="247"/>
      <c r="X3" s="82"/>
      <c r="Y3" s="83"/>
    </row>
    <row r="4" spans="1:25" s="81" customFormat="1" ht="27.95" customHeight="1">
      <c r="A4" s="85"/>
      <c r="B4" s="82"/>
      <c r="C4" s="86"/>
      <c r="D4" s="242" t="s">
        <v>0</v>
      </c>
      <c r="E4" s="242"/>
      <c r="F4" s="87"/>
      <c r="G4" s="132">
        <f>IF(AND(D2=1,D6=0),IF(D2=1,B2,B6),IF(D2=0,B6,$A$4))</f>
        <v>108</v>
      </c>
      <c r="H4" s="130" t="str">
        <f>IF(AND(D2=1,D6=0),IF(D2=1,C2,C6),IF(D2=0,C6,$A$4))</f>
        <v>TYRAŁA ERYK</v>
      </c>
      <c r="I4" s="80" t="s">
        <v>22</v>
      </c>
      <c r="L4" s="82"/>
      <c r="M4" s="83"/>
      <c r="N4" s="83"/>
      <c r="Q4" s="82"/>
      <c r="R4" s="245"/>
      <c r="S4" s="248"/>
      <c r="T4" s="248"/>
      <c r="U4" s="248"/>
      <c r="V4" s="248"/>
      <c r="W4" s="249"/>
      <c r="X4" s="82"/>
      <c r="Y4" s="83"/>
    </row>
    <row r="5" spans="1:25" s="81" customFormat="1" ht="27.95" customHeight="1">
      <c r="A5" s="85"/>
      <c r="B5" s="82"/>
      <c r="C5" s="86"/>
      <c r="D5" s="83"/>
      <c r="E5" s="256"/>
      <c r="F5" s="256"/>
      <c r="G5" s="82"/>
      <c r="H5" s="130" t="str">
        <f>IF(AND(D2=1,D6=0),IF(D2=1,C3,C7),IF(D2=0,C7,$A$4))</f>
        <v>ŚLĄSKI KLUB KARATE I KICK-BOXINGU LUBSZA</v>
      </c>
      <c r="I5" s="83"/>
      <c r="J5" s="241"/>
      <c r="K5" s="241"/>
      <c r="L5" s="82"/>
      <c r="M5" s="83"/>
      <c r="N5" s="83"/>
      <c r="Q5" s="82"/>
      <c r="R5" s="93"/>
      <c r="S5" s="94"/>
      <c r="T5" s="94"/>
      <c r="U5" s="95"/>
      <c r="V5" s="96"/>
      <c r="W5" s="97"/>
      <c r="X5" s="82"/>
      <c r="Y5" s="83"/>
    </row>
    <row r="6" spans="1:25" s="81" customFormat="1" ht="27.95" customHeight="1">
      <c r="A6" s="78"/>
      <c r="B6" s="79">
        <v>0</v>
      </c>
      <c r="C6" s="130" t="str">
        <f>VLOOKUP(B6,LISTA!$A$1:$G$249,2,0)</f>
        <v>-</v>
      </c>
      <c r="D6" s="80">
        <v>0</v>
      </c>
      <c r="G6" s="82"/>
      <c r="I6" s="83"/>
      <c r="J6" s="241"/>
      <c r="K6" s="241"/>
      <c r="L6" s="82"/>
      <c r="M6" s="83"/>
      <c r="N6" s="83"/>
      <c r="Q6" s="82"/>
      <c r="R6" s="257" t="s">
        <v>27</v>
      </c>
      <c r="S6" s="258"/>
      <c r="T6" s="258"/>
      <c r="U6" s="258"/>
      <c r="V6" s="259" t="s">
        <v>255</v>
      </c>
      <c r="W6" s="260"/>
      <c r="X6" s="82"/>
      <c r="Y6" s="83"/>
    </row>
    <row r="7" spans="1:25" s="81" customFormat="1" ht="27.95" customHeight="1">
      <c r="A7" s="84"/>
      <c r="B7" s="82"/>
      <c r="C7" s="131" t="str">
        <f>VLOOKUP(B6,LISTA!$A$1:$G$249,3,0)</f>
        <v>-</v>
      </c>
      <c r="D7" s="83"/>
      <c r="G7" s="82"/>
      <c r="H7" s="84"/>
      <c r="I7" s="83"/>
      <c r="J7" s="241"/>
      <c r="K7" s="241"/>
      <c r="L7" s="82"/>
      <c r="M7" s="83"/>
      <c r="N7" s="83"/>
      <c r="Q7" s="82"/>
      <c r="R7" s="93"/>
      <c r="S7" s="94"/>
      <c r="T7" s="94"/>
      <c r="U7" s="95"/>
      <c r="V7" s="96"/>
      <c r="W7" s="97"/>
      <c r="X7" s="82"/>
      <c r="Y7" s="83"/>
    </row>
    <row r="8" spans="1:25" s="81" customFormat="1" ht="27.95" customHeight="1">
      <c r="A8" s="85"/>
      <c r="B8" s="82"/>
      <c r="C8" s="86"/>
      <c r="D8" s="83"/>
      <c r="G8" s="82"/>
      <c r="H8" s="85"/>
      <c r="I8" s="242" t="s">
        <v>0</v>
      </c>
      <c r="J8" s="242"/>
      <c r="K8" s="87">
        <v>10</v>
      </c>
      <c r="L8" s="132">
        <f>IF(AND(I4=1,I12=0),IF(I4=1,G4,G12),IF(I4=0,G12,$A$4))</f>
        <v>0</v>
      </c>
      <c r="M8" s="130">
        <f>IF(AND(I4=1,I12=0),IF(I4=1,H4,H12),IF(I4=0,H12,$A$4))</f>
        <v>0</v>
      </c>
      <c r="N8" s="80"/>
      <c r="Q8" s="82"/>
      <c r="R8" s="257" t="s">
        <v>24</v>
      </c>
      <c r="S8" s="258"/>
      <c r="T8" s="258"/>
      <c r="U8" s="258"/>
      <c r="V8" s="259" t="s">
        <v>253</v>
      </c>
      <c r="W8" s="260"/>
      <c r="X8" s="82"/>
      <c r="Y8" s="83"/>
    </row>
    <row r="9" spans="1:25" s="81" customFormat="1" ht="27.95" customHeight="1">
      <c r="A9" s="85"/>
      <c r="B9" s="82"/>
      <c r="C9" s="86"/>
      <c r="D9" s="83"/>
      <c r="G9" s="82"/>
      <c r="H9" s="85"/>
      <c r="I9" s="83"/>
      <c r="J9" s="256"/>
      <c r="K9" s="256"/>
      <c r="L9" s="82"/>
      <c r="M9" s="130">
        <f>IF(AND(I4=1,I12=0),IF(I4=1,H5,H13),IF(I4=0,H13,$A$4))</f>
        <v>0</v>
      </c>
      <c r="N9" s="83"/>
      <c r="O9" s="241"/>
      <c r="P9" s="241"/>
      <c r="Q9" s="82"/>
      <c r="R9" s="93"/>
      <c r="S9" s="94"/>
      <c r="T9" s="94"/>
      <c r="U9" s="95"/>
      <c r="V9" s="96"/>
      <c r="W9" s="97"/>
      <c r="X9" s="82"/>
      <c r="Y9" s="83"/>
    </row>
    <row r="10" spans="1:25" s="81" customFormat="1" ht="27.95" customHeight="1">
      <c r="A10" s="78"/>
      <c r="B10" s="79">
        <v>0</v>
      </c>
      <c r="C10" s="130" t="str">
        <f>VLOOKUP(B10,LISTA!$A$1:$G$249,2,0)</f>
        <v>-</v>
      </c>
      <c r="D10" s="80">
        <v>0</v>
      </c>
      <c r="G10" s="82"/>
      <c r="I10" s="83"/>
      <c r="J10" s="256"/>
      <c r="K10" s="256"/>
      <c r="L10" s="82"/>
      <c r="M10" s="83"/>
      <c r="N10" s="83"/>
      <c r="O10" s="241"/>
      <c r="P10" s="241"/>
      <c r="Q10" s="82"/>
      <c r="R10" s="250" t="s">
        <v>256</v>
      </c>
      <c r="S10" s="251"/>
      <c r="T10" s="251"/>
      <c r="U10" s="251"/>
      <c r="V10" s="251"/>
      <c r="W10" s="252"/>
      <c r="X10" s="82"/>
      <c r="Y10" s="83"/>
    </row>
    <row r="11" spans="1:25" s="81" customFormat="1" ht="27.95" customHeight="1">
      <c r="A11" s="84"/>
      <c r="B11" s="82"/>
      <c r="C11" s="131" t="str">
        <f>VLOOKUP(B10,LISTA!$A$1:$G$249,3,0)</f>
        <v>-</v>
      </c>
      <c r="D11" s="83"/>
      <c r="E11" s="241"/>
      <c r="F11" s="241"/>
      <c r="G11" s="82"/>
      <c r="I11" s="83"/>
      <c r="J11" s="256"/>
      <c r="K11" s="256"/>
      <c r="L11" s="82"/>
      <c r="M11" s="83"/>
      <c r="N11" s="83"/>
      <c r="O11" s="241"/>
      <c r="P11" s="241"/>
      <c r="Q11" s="82"/>
      <c r="R11" s="253"/>
      <c r="S11" s="254"/>
      <c r="T11" s="254"/>
      <c r="U11" s="254"/>
      <c r="V11" s="254"/>
      <c r="W11" s="255"/>
      <c r="X11" s="82"/>
      <c r="Y11" s="83"/>
    </row>
    <row r="12" spans="1:25" s="81" customFormat="1" ht="27.95" customHeight="1">
      <c r="A12" s="261"/>
      <c r="B12" s="82"/>
      <c r="C12" s="86"/>
      <c r="D12" s="242" t="s">
        <v>0</v>
      </c>
      <c r="E12" s="242"/>
      <c r="F12" s="87"/>
      <c r="G12" s="132">
        <f>IF(AND(D2=1,D6=0),IF(D2=1,B10,B14),IF(D2=0,B14,$A$4))</f>
        <v>0</v>
      </c>
      <c r="H12" s="130" t="str">
        <f>IF(AND(D10=1,D14=0),IF(D10=1,C10,C14),IF(D10=0,C14,$A$4))</f>
        <v>WILCZYŃSKI WIKTOR</v>
      </c>
      <c r="I12" s="80" t="s">
        <v>22</v>
      </c>
      <c r="L12" s="82"/>
      <c r="M12" s="83"/>
      <c r="N12" s="83"/>
      <c r="O12" s="241"/>
      <c r="P12" s="241"/>
      <c r="Q12" s="82"/>
      <c r="R12" s="83"/>
      <c r="S12" s="83"/>
      <c r="X12" s="82"/>
      <c r="Y12" s="83"/>
    </row>
    <row r="13" spans="1:25" s="81" customFormat="1" ht="27.95" customHeight="1">
      <c r="A13" s="261"/>
      <c r="B13" s="82"/>
      <c r="C13" s="86"/>
      <c r="D13" s="83"/>
      <c r="E13" s="256"/>
      <c r="F13" s="256"/>
      <c r="G13" s="82"/>
      <c r="H13" s="130" t="str">
        <f>IF(AND(D10=1,D14=0),IF(D10=1,C11,C15),IF(D10=0,C15,$A$4))</f>
        <v>KLUB SPORTÓW I SZTUK WALK W TURKU</v>
      </c>
      <c r="I13" s="83"/>
      <c r="L13" s="82"/>
      <c r="M13" s="83"/>
      <c r="N13" s="83"/>
      <c r="O13" s="241"/>
      <c r="P13" s="241"/>
      <c r="Q13" s="82"/>
      <c r="R13" s="83"/>
      <c r="S13" s="83"/>
      <c r="X13" s="82"/>
      <c r="Y13" s="83"/>
    </row>
    <row r="14" spans="1:25" s="81" customFormat="1" ht="27.95" customHeight="1">
      <c r="A14" s="78"/>
      <c r="B14" s="79">
        <v>117</v>
      </c>
      <c r="C14" s="130" t="str">
        <f>VLOOKUP(B14,LISTA!$A$1:$G$249,2,0)</f>
        <v>WILCZYŃSKI WIKTOR</v>
      </c>
      <c r="D14" s="80">
        <v>1</v>
      </c>
      <c r="G14" s="82"/>
      <c r="I14" s="83"/>
      <c r="L14" s="82"/>
      <c r="M14" s="83"/>
      <c r="N14" s="83"/>
      <c r="O14" s="241"/>
      <c r="P14" s="241"/>
      <c r="Q14" s="82"/>
      <c r="R14" s="83"/>
      <c r="S14" s="83"/>
      <c r="X14" s="82"/>
      <c r="Y14" s="83"/>
    </row>
    <row r="15" spans="1:25" s="81" customFormat="1" ht="27.95" customHeight="1">
      <c r="A15" s="84"/>
      <c r="B15" s="82"/>
      <c r="C15" s="131" t="str">
        <f>VLOOKUP(B14,LISTA!$A$1:$G$249,3,0)</f>
        <v>KLUB SPORTÓW I SZTUK WALK W TURKU</v>
      </c>
      <c r="D15" s="83"/>
      <c r="G15" s="82"/>
      <c r="I15" s="83"/>
      <c r="L15" s="82"/>
      <c r="M15" s="84"/>
      <c r="N15" s="83"/>
      <c r="O15" s="241"/>
      <c r="P15" s="241"/>
      <c r="Q15" s="82"/>
      <c r="R15" s="83"/>
      <c r="S15" s="83"/>
      <c r="X15" s="82"/>
      <c r="Y15" s="83"/>
    </row>
    <row r="16" spans="1:25" s="81" customFormat="1" ht="27.95" customHeight="1">
      <c r="A16" s="85"/>
      <c r="B16" s="82"/>
      <c r="C16" s="86"/>
      <c r="D16" s="83"/>
      <c r="G16" s="82"/>
      <c r="I16" s="83"/>
      <c r="L16" s="82"/>
      <c r="M16" s="85"/>
      <c r="N16" s="242" t="s">
        <v>0</v>
      </c>
      <c r="O16" s="242"/>
      <c r="P16" s="87">
        <v>38</v>
      </c>
      <c r="Q16" s="132">
        <f>IF(AND(N8=1,N24=0),IF(N8=1,L8,L24),IF(N8=0,L24,$A$4))</f>
        <v>0</v>
      </c>
      <c r="R16" s="130">
        <f>IF(AND(N8=1,N24=0),IF(N8=1,M8,M24),IF(N8=0,M24,$A$4))</f>
        <v>0</v>
      </c>
      <c r="S16" s="80"/>
      <c r="X16" s="82"/>
      <c r="Y16" s="83"/>
    </row>
    <row r="17" spans="1:28" s="81" customFormat="1" ht="27.95" customHeight="1">
      <c r="A17" s="85"/>
      <c r="B17" s="82"/>
      <c r="C17" s="86"/>
      <c r="D17" s="83"/>
      <c r="G17" s="82"/>
      <c r="I17" s="83"/>
      <c r="L17" s="82"/>
      <c r="M17" s="85"/>
      <c r="N17" s="83"/>
      <c r="O17" s="256"/>
      <c r="P17" s="256"/>
      <c r="Q17" s="82"/>
      <c r="R17" s="130">
        <f>IF(AND(N8=1,N24=0),IF(N8=1,M9,M25),IF(N8=0,M25,$A$4))</f>
        <v>0</v>
      </c>
      <c r="S17" s="83"/>
      <c r="T17" s="241"/>
      <c r="U17" s="241"/>
      <c r="V17" s="241"/>
      <c r="W17" s="241"/>
      <c r="X17" s="82"/>
      <c r="Y17" s="83"/>
    </row>
    <row r="18" spans="1:28" s="81" customFormat="1" ht="27.95" customHeight="1">
      <c r="A18" s="78"/>
      <c r="B18" s="79">
        <v>199</v>
      </c>
      <c r="C18" s="130" t="str">
        <f>VLOOKUP(B18,LISTA!$A$1:$G$249,2,0)</f>
        <v>ANUSZKIEWICZ ALEKSANDER</v>
      </c>
      <c r="D18" s="80">
        <v>1</v>
      </c>
      <c r="G18" s="82"/>
      <c r="I18" s="83"/>
      <c r="L18" s="82"/>
      <c r="M18" s="83"/>
      <c r="N18" s="83"/>
      <c r="O18" s="256"/>
      <c r="P18" s="256"/>
      <c r="Q18" s="82"/>
      <c r="R18" s="83"/>
      <c r="S18" s="83"/>
      <c r="T18" s="241"/>
      <c r="U18" s="241"/>
      <c r="V18" s="241"/>
      <c r="W18" s="241"/>
      <c r="X18" s="82"/>
      <c r="Y18" s="83"/>
    </row>
    <row r="19" spans="1:28" s="81" customFormat="1" ht="27.95" customHeight="1">
      <c r="A19" s="84"/>
      <c r="B19" s="82"/>
      <c r="C19" s="131" t="str">
        <f>VLOOKUP(B18,LISTA!$A$1:$G$249,3,0)</f>
        <v>KLUB KARATE KYOKUSHIN W SOLCU KUJAWSKIM</v>
      </c>
      <c r="D19" s="83"/>
      <c r="E19" s="241"/>
      <c r="F19" s="241"/>
      <c r="G19" s="82"/>
      <c r="I19" s="83"/>
      <c r="L19" s="82"/>
      <c r="M19" s="83"/>
      <c r="N19" s="83"/>
      <c r="O19" s="256"/>
      <c r="P19" s="256"/>
      <c r="Q19" s="82"/>
      <c r="R19" s="83"/>
      <c r="S19" s="83"/>
      <c r="T19" s="241"/>
      <c r="U19" s="241"/>
      <c r="V19" s="241"/>
      <c r="W19" s="241"/>
      <c r="X19" s="82"/>
      <c r="Y19" s="83"/>
    </row>
    <row r="20" spans="1:28" s="81" customFormat="1" ht="27.95" customHeight="1">
      <c r="A20" s="261"/>
      <c r="B20" s="82"/>
      <c r="C20" s="86"/>
      <c r="D20" s="242" t="s">
        <v>0</v>
      </c>
      <c r="E20" s="242"/>
      <c r="F20" s="87"/>
      <c r="G20" s="132">
        <f>IF(AND(D2=1,D6=0),IF(D2=1,B18,B22),IF(D2=0,B22,$A$4))</f>
        <v>199</v>
      </c>
      <c r="H20" s="130" t="str">
        <f>IF(AND(D18=1,D22=0),IF(D18=1,C18,C22),IF(D18=0,C22,$A$4))</f>
        <v>ANUSZKIEWICZ ALEKSANDER</v>
      </c>
      <c r="I20" s="80" t="s">
        <v>22</v>
      </c>
      <c r="L20" s="82"/>
      <c r="M20" s="83"/>
      <c r="N20" s="83"/>
      <c r="O20" s="256"/>
      <c r="P20" s="256"/>
      <c r="Q20" s="82"/>
      <c r="R20" s="83"/>
      <c r="S20" s="83"/>
      <c r="T20" s="241"/>
      <c r="U20" s="241"/>
      <c r="V20" s="241"/>
      <c r="W20" s="241"/>
      <c r="X20" s="82"/>
      <c r="Y20" s="83"/>
    </row>
    <row r="21" spans="1:28" s="81" customFormat="1" ht="27.95" customHeight="1">
      <c r="A21" s="261"/>
      <c r="B21" s="82"/>
      <c r="C21" s="86"/>
      <c r="D21" s="83"/>
      <c r="E21" s="256"/>
      <c r="F21" s="256"/>
      <c r="G21" s="82"/>
      <c r="H21" s="130" t="str">
        <f>IF(AND(D18=1,D22=0),IF(D18=1,C19,C23),IF(D18=0,C23,$A$4))</f>
        <v>KLUB KARATE KYOKUSHIN W SOLCU KUJAWSKIM</v>
      </c>
      <c r="I21" s="83"/>
      <c r="J21" s="241"/>
      <c r="K21" s="241"/>
      <c r="L21" s="82"/>
      <c r="M21" s="83"/>
      <c r="N21" s="83"/>
      <c r="O21" s="256"/>
      <c r="P21" s="256"/>
      <c r="Q21" s="82"/>
      <c r="R21" s="83"/>
      <c r="S21" s="83"/>
      <c r="T21" s="241"/>
      <c r="U21" s="241"/>
      <c r="V21" s="241"/>
      <c r="W21" s="241"/>
      <c r="X21" s="82"/>
      <c r="Y21" s="83"/>
    </row>
    <row r="22" spans="1:28" s="81" customFormat="1" ht="27.95" customHeight="1">
      <c r="A22" s="78"/>
      <c r="B22" s="79">
        <v>0</v>
      </c>
      <c r="C22" s="130" t="str">
        <f>VLOOKUP(B22,LISTA!$A$1:$G$249,2,0)</f>
        <v>-</v>
      </c>
      <c r="D22" s="80">
        <v>0</v>
      </c>
      <c r="G22" s="82"/>
      <c r="I22" s="83"/>
      <c r="J22" s="241"/>
      <c r="K22" s="241"/>
      <c r="L22" s="82"/>
      <c r="M22" s="83"/>
      <c r="N22" s="83"/>
      <c r="O22" s="256"/>
      <c r="P22" s="256"/>
      <c r="Q22" s="82"/>
      <c r="R22" s="83"/>
      <c r="S22" s="83"/>
      <c r="T22" s="241"/>
      <c r="U22" s="241"/>
      <c r="V22" s="241"/>
      <c r="W22" s="241"/>
      <c r="X22" s="82"/>
      <c r="Y22" s="83"/>
    </row>
    <row r="23" spans="1:28" s="81" customFormat="1" ht="27.95" customHeight="1">
      <c r="A23" s="84"/>
      <c r="B23" s="82"/>
      <c r="C23" s="131" t="str">
        <f>VLOOKUP(B22,LISTA!$A$1:$G$249,3,0)</f>
        <v>-</v>
      </c>
      <c r="D23" s="83"/>
      <c r="G23" s="82"/>
      <c r="H23" s="84"/>
      <c r="I23" s="83"/>
      <c r="J23" s="241"/>
      <c r="K23" s="241"/>
      <c r="L23" s="82"/>
      <c r="M23" s="83"/>
      <c r="N23" s="83"/>
      <c r="O23" s="256"/>
      <c r="P23" s="256"/>
      <c r="Q23" s="82"/>
      <c r="R23" s="83"/>
      <c r="S23" s="83"/>
      <c r="T23" s="241"/>
      <c r="U23" s="241"/>
      <c r="V23" s="241"/>
      <c r="W23" s="241"/>
      <c r="X23" s="82"/>
      <c r="Y23" s="83"/>
    </row>
    <row r="24" spans="1:28" s="81" customFormat="1" ht="27.95" customHeight="1">
      <c r="A24" s="85"/>
      <c r="B24" s="82"/>
      <c r="C24" s="86"/>
      <c r="D24" s="83"/>
      <c r="G24" s="82"/>
      <c r="H24" s="85"/>
      <c r="I24" s="242" t="s">
        <v>0</v>
      </c>
      <c r="J24" s="242"/>
      <c r="K24" s="87">
        <v>11</v>
      </c>
      <c r="L24" s="132">
        <f>IF(AND(I20=1,I28=0),IF(I20=1,G20,G28),IF(I20=0,G28,$A$4))</f>
        <v>0</v>
      </c>
      <c r="M24" s="130">
        <f>IF(AND(I20=1,I28=0),IF(I20=1,H20,H28),IF(I20=0,H28,$A$4))</f>
        <v>0</v>
      </c>
      <c r="N24" s="80"/>
      <c r="Q24" s="82"/>
      <c r="R24" s="83"/>
      <c r="S24" s="83"/>
      <c r="T24" s="241"/>
      <c r="U24" s="241"/>
      <c r="V24" s="241"/>
      <c r="W24" s="241"/>
      <c r="X24" s="82"/>
      <c r="Y24" s="83"/>
    </row>
    <row r="25" spans="1:28" s="81" customFormat="1" ht="27.95" customHeight="1">
      <c r="A25" s="85"/>
      <c r="B25" s="82"/>
      <c r="C25" s="86"/>
      <c r="D25" s="83"/>
      <c r="G25" s="82"/>
      <c r="H25" s="85"/>
      <c r="I25" s="83"/>
      <c r="J25" s="256"/>
      <c r="K25" s="256"/>
      <c r="L25" s="82"/>
      <c r="M25" s="130">
        <f>IF(AND(I20=1,I28=0),IF(I20=1,H21,H29),IF(I20=0,H29,$A$4))</f>
        <v>0</v>
      </c>
      <c r="N25" s="83"/>
      <c r="O25" s="241"/>
      <c r="P25" s="241"/>
      <c r="Q25" s="82"/>
      <c r="R25" s="83"/>
      <c r="S25" s="83"/>
      <c r="T25" s="241"/>
      <c r="U25" s="241"/>
      <c r="V25" s="241"/>
      <c r="W25" s="241"/>
      <c r="X25" s="82"/>
      <c r="Y25" s="83"/>
    </row>
    <row r="26" spans="1:28" s="81" customFormat="1" ht="27.95" customHeight="1">
      <c r="A26" s="78"/>
      <c r="B26" s="79"/>
      <c r="C26" s="130" t="str">
        <f>VLOOKUP(B26,LISTA!$A$1:$G$249,2,0)</f>
        <v>-</v>
      </c>
      <c r="D26" s="80">
        <v>0</v>
      </c>
      <c r="G26" s="82"/>
      <c r="I26" s="83"/>
      <c r="J26" s="256"/>
      <c r="K26" s="256"/>
      <c r="L26" s="82"/>
      <c r="M26" s="83"/>
      <c r="N26" s="83"/>
      <c r="O26" s="241"/>
      <c r="P26" s="241"/>
      <c r="Q26" s="82"/>
      <c r="R26" s="83"/>
      <c r="S26" s="83"/>
      <c r="T26" s="241"/>
      <c r="U26" s="241"/>
      <c r="V26" s="241"/>
      <c r="W26" s="241"/>
      <c r="X26" s="82"/>
      <c r="Y26" s="83"/>
    </row>
    <row r="27" spans="1:28" s="81" customFormat="1" ht="27.95" customHeight="1">
      <c r="A27" s="84"/>
      <c r="B27" s="82"/>
      <c r="C27" s="130" t="str">
        <f>VLOOKUP(B26,LISTA!$A$1:$G$249,3,0)</f>
        <v>-</v>
      </c>
      <c r="D27" s="83"/>
      <c r="E27" s="241"/>
      <c r="F27" s="241"/>
      <c r="G27" s="82"/>
      <c r="I27" s="83"/>
      <c r="J27" s="256"/>
      <c r="K27" s="256"/>
      <c r="L27" s="82"/>
      <c r="M27" s="83"/>
      <c r="N27" s="83"/>
      <c r="O27" s="241"/>
      <c r="P27" s="241"/>
      <c r="Q27" s="82"/>
      <c r="R27" s="83"/>
      <c r="S27" s="83"/>
      <c r="T27" s="241"/>
      <c r="U27" s="241"/>
      <c r="V27" s="241"/>
      <c r="W27" s="241"/>
      <c r="X27" s="82"/>
      <c r="Y27" s="83"/>
    </row>
    <row r="28" spans="1:28" s="81" customFormat="1" ht="27.95" customHeight="1">
      <c r="A28" s="261"/>
      <c r="B28" s="82"/>
      <c r="C28" s="86"/>
      <c r="D28" s="242" t="s">
        <v>0</v>
      </c>
      <c r="E28" s="242"/>
      <c r="F28" s="87"/>
      <c r="G28" s="132">
        <v>42</v>
      </c>
      <c r="H28" s="130" t="str">
        <f>IF(AND(D26=1,D30=0),IF(D26=1,C26,C30),IF(D26=0,C30,$A$4))</f>
        <v>WITKOWSKI ALEKSANDER</v>
      </c>
      <c r="I28" s="80" t="s">
        <v>22</v>
      </c>
      <c r="L28" s="82"/>
      <c r="M28" s="83"/>
      <c r="N28" s="83"/>
      <c r="O28" s="241"/>
      <c r="P28" s="241"/>
      <c r="Q28" s="262" t="s">
        <v>1</v>
      </c>
      <c r="R28" s="262"/>
      <c r="S28" s="262"/>
      <c r="T28" s="241"/>
      <c r="U28" s="241"/>
      <c r="V28" s="241"/>
      <c r="W28" s="241"/>
      <c r="X28" s="82"/>
      <c r="Y28" s="83"/>
    </row>
    <row r="29" spans="1:28" s="81" customFormat="1" ht="27.95" customHeight="1">
      <c r="A29" s="261"/>
      <c r="B29" s="82"/>
      <c r="C29" s="86"/>
      <c r="D29" s="83"/>
      <c r="E29" s="256"/>
      <c r="F29" s="256"/>
      <c r="G29" s="82"/>
      <c r="H29" s="130" t="str">
        <f>IF(AND(D26=1,D30=0),IF(D26=1,C27,C31),IF(D26=0,C31,$A$4))</f>
        <v>KOSiR KOBIERZYCE</v>
      </c>
      <c r="I29" s="83"/>
      <c r="L29" s="82"/>
      <c r="M29" s="83"/>
      <c r="N29" s="83"/>
      <c r="O29" s="241"/>
      <c r="P29" s="241"/>
      <c r="Q29" s="98"/>
      <c r="R29" s="99" t="s">
        <v>9</v>
      </c>
      <c r="S29" s="100">
        <v>53</v>
      </c>
      <c r="T29" s="241"/>
      <c r="U29" s="241"/>
      <c r="V29" s="241"/>
      <c r="W29" s="241"/>
      <c r="X29" s="82"/>
      <c r="Y29" s="83"/>
    </row>
    <row r="30" spans="1:28" s="81" customFormat="1" ht="27.95" customHeight="1">
      <c r="A30" s="78"/>
      <c r="B30" s="79">
        <v>42</v>
      </c>
      <c r="C30" s="130" t="str">
        <f>VLOOKUP(B30,LISTA!$A$1:$G$249,2,0)</f>
        <v>WITKOWSKI ALEKSANDER</v>
      </c>
      <c r="D30" s="80">
        <v>1</v>
      </c>
      <c r="G30" s="82"/>
      <c r="I30" s="83"/>
      <c r="L30" s="82"/>
      <c r="M30" s="83"/>
      <c r="N30" s="83"/>
      <c r="Q30" s="133">
        <f>IF(AND(N8=0,N24=1),IF(N8=0,L8,L24),IF(N8=1,L24,$A$4))</f>
        <v>0</v>
      </c>
      <c r="R30" s="130">
        <f>IF(AND(N8=0,N24=1),IF(N8=0,M8,M24),IF(N8=1,M24,$A$4))</f>
        <v>0</v>
      </c>
      <c r="S30" s="101"/>
      <c r="T30" s="241"/>
      <c r="U30" s="241"/>
      <c r="V30" s="241"/>
      <c r="W30" s="241"/>
      <c r="X30" s="82"/>
      <c r="Y30" s="83"/>
    </row>
    <row r="31" spans="1:28" s="81" customFormat="1" ht="27.95" customHeight="1">
      <c r="A31" s="84"/>
      <c r="B31" s="82"/>
      <c r="C31" s="130" t="str">
        <f>VLOOKUP(B30,LISTA!$A$1:$G$249,3,0)</f>
        <v>KOSiR KOBIERZYCE</v>
      </c>
      <c r="D31" s="83"/>
      <c r="G31" s="82"/>
      <c r="I31" s="83"/>
      <c r="L31" s="82"/>
      <c r="M31" s="84"/>
      <c r="N31" s="83"/>
      <c r="Q31" s="98"/>
      <c r="R31" s="130">
        <f>IF(AND(N8=0,N24=1),IF(N8=0,M9,M25),IF(N8=1,M25,$A$4))</f>
        <v>0</v>
      </c>
      <c r="S31" s="102"/>
      <c r="T31" s="241"/>
      <c r="U31" s="241"/>
      <c r="V31" s="241"/>
      <c r="W31" s="241"/>
      <c r="X31" s="103"/>
      <c r="Y31" s="104"/>
    </row>
    <row r="32" spans="1:28" s="81" customFormat="1" ht="27.95" customHeight="1">
      <c r="A32" s="85"/>
      <c r="B32" s="82"/>
      <c r="C32" s="86"/>
      <c r="D32" s="83"/>
      <c r="G32" s="82"/>
      <c r="I32" s="83"/>
      <c r="L32" s="82"/>
      <c r="M32" s="85"/>
      <c r="N32" s="83"/>
      <c r="Q32" s="98"/>
      <c r="R32" s="84"/>
      <c r="S32" s="102"/>
      <c r="T32" s="105" t="s">
        <v>9</v>
      </c>
      <c r="U32" s="105"/>
      <c r="V32" s="105"/>
      <c r="W32" s="106">
        <v>61</v>
      </c>
      <c r="X32" s="134">
        <f>IF(AND(S16=1,S48=0),IF(S16=1,Q16,Q48),IF(S16=0,Q48,$A$4))</f>
        <v>0</v>
      </c>
      <c r="Y32" s="135">
        <f>IF(AND(S16=1,S48=0),IF(S16=1,R16,R48),IF(S16=0,R48,$A$4))</f>
        <v>0</v>
      </c>
      <c r="Z32" s="263"/>
      <c r="AA32" s="264"/>
      <c r="AB32" s="264"/>
    </row>
    <row r="33" spans="1:28" s="81" customFormat="1" ht="27.95" customHeight="1">
      <c r="A33" s="85"/>
      <c r="B33" s="82"/>
      <c r="C33" s="86"/>
      <c r="D33" s="83"/>
      <c r="G33" s="82"/>
      <c r="I33" s="83"/>
      <c r="L33" s="82"/>
      <c r="M33" s="85"/>
      <c r="N33" s="83"/>
      <c r="Q33" s="98"/>
      <c r="R33" s="83"/>
      <c r="S33" s="102"/>
      <c r="T33" s="256"/>
      <c r="U33" s="256"/>
      <c r="V33" s="256"/>
      <c r="W33" s="256"/>
      <c r="X33" s="107"/>
      <c r="Y33" s="135">
        <f>IF(AND(S16=1,S48=0),IF(S16=1,R17,R49),IF(S16=0,R49,$A$4))</f>
        <v>0</v>
      </c>
      <c r="Z33" s="263"/>
      <c r="AA33" s="264"/>
      <c r="AB33" s="264"/>
    </row>
    <row r="34" spans="1:28" s="81" customFormat="1" ht="27.95" customHeight="1">
      <c r="A34" s="78"/>
      <c r="B34" s="79">
        <v>9</v>
      </c>
      <c r="C34" s="130" t="str">
        <f>VLOOKUP(B34,LISTA!$A$1:$G$249,2,0)</f>
        <v>BOLECHOWICZ BARTOSZ</v>
      </c>
      <c r="D34" s="80">
        <v>1</v>
      </c>
      <c r="G34" s="82"/>
      <c r="I34" s="83"/>
      <c r="L34" s="82"/>
      <c r="M34" s="83"/>
      <c r="N34" s="83"/>
      <c r="Q34" s="133">
        <f>IF(AND(N40=0,N56=1),IF(N40=0,L40,L56),IF(N40=1,L56,$A$4))</f>
        <v>0</v>
      </c>
      <c r="R34" s="130">
        <f>IF(AND(N40=0,N56=1),IF(N40=0,M40,M56),IF(N40=1,M56,$A$4))</f>
        <v>0</v>
      </c>
      <c r="S34" s="101"/>
      <c r="T34" s="256"/>
      <c r="U34" s="256"/>
      <c r="V34" s="256"/>
      <c r="W34" s="256"/>
      <c r="X34" s="108"/>
      <c r="Y34" s="109"/>
    </row>
    <row r="35" spans="1:28" s="81" customFormat="1" ht="27.95" customHeight="1">
      <c r="A35" s="84"/>
      <c r="B35" s="82"/>
      <c r="C35" s="130" t="str">
        <f>VLOOKUP(B34,LISTA!$A$1:$G$249,3,0)</f>
        <v>SAMURAI SPIRIT DOJO CHEŁMŻA</v>
      </c>
      <c r="D35" s="83"/>
      <c r="E35" s="241"/>
      <c r="F35" s="241"/>
      <c r="G35" s="82"/>
      <c r="I35" s="83"/>
      <c r="L35" s="82"/>
      <c r="M35" s="83"/>
      <c r="N35" s="83"/>
      <c r="O35" s="256"/>
      <c r="P35" s="256"/>
      <c r="Q35" s="98"/>
      <c r="R35" s="130">
        <f>IF(AND(N40=0,N56=1),IF(N40=0,M41,M57),IF(N40=1,M57,$A$4))</f>
        <v>0</v>
      </c>
      <c r="S35" s="102"/>
      <c r="T35" s="256"/>
      <c r="U35" s="256"/>
      <c r="V35" s="256"/>
      <c r="W35" s="256"/>
      <c r="X35" s="82"/>
      <c r="Y35" s="83"/>
    </row>
    <row r="36" spans="1:28" s="81" customFormat="1" ht="27.95" customHeight="1">
      <c r="A36" s="261"/>
      <c r="B36" s="82"/>
      <c r="C36" s="86"/>
      <c r="D36" s="242" t="s">
        <v>0</v>
      </c>
      <c r="E36" s="242"/>
      <c r="F36" s="87"/>
      <c r="G36" s="132">
        <f>IF(AND(D2=1,D6=0),IF(D2=1,B34,B38),IF(D2=0,B38,$A$4))</f>
        <v>9</v>
      </c>
      <c r="H36" s="130" t="str">
        <f>IF(AND(D34=1,D38=0),IF(D34=1,C34,C38),IF(D34=0,C38,$A$4))</f>
        <v>BOLECHOWICZ BARTOSZ</v>
      </c>
      <c r="I36" s="80" t="s">
        <v>22</v>
      </c>
      <c r="L36" s="82"/>
      <c r="M36" s="83"/>
      <c r="N36" s="83"/>
      <c r="O36" s="256"/>
      <c r="P36" s="256"/>
      <c r="Q36" s="110"/>
      <c r="R36" s="111"/>
      <c r="S36" s="112"/>
      <c r="T36" s="256"/>
      <c r="U36" s="256"/>
      <c r="V36" s="256"/>
      <c r="W36" s="256"/>
      <c r="X36" s="82"/>
      <c r="Y36" s="83"/>
    </row>
    <row r="37" spans="1:28" s="81" customFormat="1" ht="27.95" customHeight="1">
      <c r="A37" s="261"/>
      <c r="B37" s="82"/>
      <c r="C37" s="86"/>
      <c r="D37" s="83"/>
      <c r="E37" s="256"/>
      <c r="F37" s="256"/>
      <c r="G37" s="82"/>
      <c r="H37" s="130" t="str">
        <f>IF(AND(D34=1,D38=0),IF(D34=1,C35,C39),IF(D34=0,C39,$A$4))</f>
        <v>SAMURAI SPIRIT DOJO CHEŁMŻA</v>
      </c>
      <c r="I37" s="83"/>
      <c r="J37" s="241"/>
      <c r="K37" s="241"/>
      <c r="L37" s="82"/>
      <c r="M37" s="83"/>
      <c r="N37" s="83"/>
      <c r="O37" s="256"/>
      <c r="P37" s="256"/>
      <c r="Q37" s="82"/>
      <c r="R37" s="83"/>
      <c r="S37" s="83"/>
      <c r="T37" s="256"/>
      <c r="U37" s="256"/>
      <c r="V37" s="256"/>
      <c r="W37" s="256"/>
      <c r="X37" s="82"/>
      <c r="Y37" s="83"/>
    </row>
    <row r="38" spans="1:28" s="81" customFormat="1" ht="27.95" customHeight="1">
      <c r="A38" s="78"/>
      <c r="B38" s="79"/>
      <c r="C38" s="130" t="str">
        <f>VLOOKUP(B38,LISTA!$A$1:$G$249,2,0)</f>
        <v>-</v>
      </c>
      <c r="D38" s="80">
        <v>0</v>
      </c>
      <c r="G38" s="82"/>
      <c r="I38" s="83"/>
      <c r="J38" s="241"/>
      <c r="K38" s="241"/>
      <c r="L38" s="82"/>
      <c r="M38" s="83"/>
      <c r="N38" s="83"/>
      <c r="O38" s="256"/>
      <c r="P38" s="256"/>
      <c r="Q38" s="82"/>
      <c r="R38" s="83"/>
      <c r="S38" s="83"/>
      <c r="T38" s="256"/>
      <c r="U38" s="256"/>
      <c r="V38" s="256"/>
      <c r="W38" s="256"/>
      <c r="X38" s="82"/>
      <c r="Y38" s="83"/>
    </row>
    <row r="39" spans="1:28" s="81" customFormat="1" ht="27.95" customHeight="1">
      <c r="A39" s="84"/>
      <c r="B39" s="82"/>
      <c r="C39" s="130" t="str">
        <f>VLOOKUP(B38,LISTA!$A$1:$G$249,3,0)</f>
        <v>-</v>
      </c>
      <c r="D39" s="83"/>
      <c r="G39" s="82"/>
      <c r="H39" s="84"/>
      <c r="I39" s="83"/>
      <c r="J39" s="241"/>
      <c r="K39" s="241"/>
      <c r="L39" s="82"/>
      <c r="M39" s="83"/>
      <c r="N39" s="83"/>
      <c r="O39" s="256"/>
      <c r="P39" s="256"/>
      <c r="Q39" s="82"/>
      <c r="R39" s="83"/>
      <c r="S39" s="83"/>
      <c r="T39" s="256"/>
      <c r="U39" s="256"/>
      <c r="V39" s="256"/>
      <c r="W39" s="256"/>
      <c r="X39" s="82"/>
      <c r="Y39" s="83"/>
    </row>
    <row r="40" spans="1:28" s="81" customFormat="1" ht="27.95" customHeight="1">
      <c r="A40" s="85"/>
      <c r="B40" s="82"/>
      <c r="C40" s="86"/>
      <c r="D40" s="83"/>
      <c r="G40" s="82"/>
      <c r="H40" s="85"/>
      <c r="I40" s="242" t="s">
        <v>0</v>
      </c>
      <c r="J40" s="242"/>
      <c r="K40" s="87">
        <v>12</v>
      </c>
      <c r="L40" s="132">
        <f>IF(AND(I20=1,I28=0),IF(I20=1,G36,G44),IF(I20=0,G44,$A$4))</f>
        <v>0</v>
      </c>
      <c r="M40" s="130">
        <f>IF(AND(I36=1,I44=0),IF(I36=1,H36,H44),IF(I36=0,H44,$A$4))</f>
        <v>0</v>
      </c>
      <c r="N40" s="80"/>
      <c r="Q40" s="82"/>
      <c r="R40" s="83"/>
      <c r="S40" s="83"/>
      <c r="T40" s="256"/>
      <c r="U40" s="256"/>
      <c r="V40" s="256"/>
      <c r="W40" s="256"/>
      <c r="X40" s="82"/>
      <c r="Y40" s="83"/>
    </row>
    <row r="41" spans="1:28" s="81" customFormat="1" ht="27.95" customHeight="1">
      <c r="A41" s="85"/>
      <c r="B41" s="82"/>
      <c r="C41" s="86"/>
      <c r="D41" s="83"/>
      <c r="G41" s="82"/>
      <c r="H41" s="85"/>
      <c r="I41" s="83"/>
      <c r="J41" s="256"/>
      <c r="K41" s="256"/>
      <c r="L41" s="82"/>
      <c r="M41" s="130">
        <f>IF(AND(I36=1,I44=0),IF(I36=1,H37,H45),IF(I36=0,H45,$A$4))</f>
        <v>0</v>
      </c>
      <c r="N41" s="83"/>
      <c r="O41" s="241"/>
      <c r="P41" s="241"/>
      <c r="Q41" s="82"/>
      <c r="R41" s="83"/>
      <c r="S41" s="83"/>
      <c r="T41" s="256"/>
      <c r="U41" s="256"/>
      <c r="V41" s="256"/>
      <c r="W41" s="256"/>
      <c r="X41" s="82"/>
      <c r="Y41" s="83"/>
    </row>
    <row r="42" spans="1:28" s="81" customFormat="1" ht="27.95" customHeight="1">
      <c r="A42" s="78"/>
      <c r="B42" s="79"/>
      <c r="C42" s="130" t="str">
        <f>VLOOKUP(B42,LISTA!$A$1:$G$249,2,0)</f>
        <v>-</v>
      </c>
      <c r="D42" s="80">
        <v>0</v>
      </c>
      <c r="G42" s="82"/>
      <c r="I42" s="83"/>
      <c r="J42" s="256"/>
      <c r="K42" s="256"/>
      <c r="L42" s="82"/>
      <c r="M42" s="83"/>
      <c r="N42" s="83"/>
      <c r="O42" s="241"/>
      <c r="P42" s="241"/>
      <c r="Q42" s="82"/>
      <c r="R42" s="83"/>
      <c r="S42" s="83"/>
      <c r="T42" s="256"/>
      <c r="U42" s="256"/>
      <c r="V42" s="256"/>
      <c r="W42" s="256"/>
      <c r="X42" s="82"/>
      <c r="Y42" s="83"/>
    </row>
    <row r="43" spans="1:28" s="81" customFormat="1" ht="27.95" customHeight="1">
      <c r="A43" s="84"/>
      <c r="B43" s="82"/>
      <c r="C43" s="130" t="str">
        <f>VLOOKUP(B42,LISTA!$A$1:$G$249,3,0)</f>
        <v>-</v>
      </c>
      <c r="D43" s="83"/>
      <c r="E43" s="241"/>
      <c r="F43" s="241"/>
      <c r="G43" s="82"/>
      <c r="I43" s="83"/>
      <c r="J43" s="256"/>
      <c r="K43" s="256"/>
      <c r="L43" s="82"/>
      <c r="M43" s="83"/>
      <c r="N43" s="83"/>
      <c r="O43" s="241"/>
      <c r="P43" s="241"/>
      <c r="Q43" s="82"/>
      <c r="R43" s="83"/>
      <c r="S43" s="83"/>
      <c r="T43" s="256"/>
      <c r="U43" s="256"/>
      <c r="V43" s="256"/>
      <c r="W43" s="256"/>
      <c r="X43" s="82"/>
      <c r="Y43" s="83"/>
    </row>
    <row r="44" spans="1:28" s="81" customFormat="1" ht="27.95" customHeight="1">
      <c r="A44" s="261"/>
      <c r="B44" s="82"/>
      <c r="C44" s="86"/>
      <c r="D44" s="242" t="s">
        <v>0</v>
      </c>
      <c r="E44" s="242"/>
      <c r="F44" s="87"/>
      <c r="G44" s="132">
        <v>98</v>
      </c>
      <c r="H44" s="130" t="str">
        <f>IF(AND(D42=1,D46=0),IF(D42=1,C42,C46),IF(D42=0,C46,$A$4))</f>
        <v>OŻÓG  KAROL</v>
      </c>
      <c r="I44" s="80" t="s">
        <v>22</v>
      </c>
      <c r="L44" s="82"/>
      <c r="M44" s="83"/>
      <c r="N44" s="83"/>
      <c r="O44" s="241"/>
      <c r="P44" s="241"/>
      <c r="Q44" s="82"/>
      <c r="R44" s="83"/>
      <c r="S44" s="83"/>
      <c r="T44" s="256"/>
      <c r="U44" s="256"/>
      <c r="V44" s="256"/>
      <c r="W44" s="256"/>
      <c r="X44" s="82"/>
      <c r="Y44" s="83"/>
    </row>
    <row r="45" spans="1:28" s="81" customFormat="1" ht="27.95" customHeight="1">
      <c r="A45" s="261"/>
      <c r="B45" s="82"/>
      <c r="C45" s="86"/>
      <c r="D45" s="83"/>
      <c r="E45" s="256"/>
      <c r="F45" s="256"/>
      <c r="G45" s="82"/>
      <c r="H45" s="130" t="str">
        <f>IF(AND(D42=1,D46=0),IF(D42=1,C43,C47),IF(D42=0,C47,$A$4))</f>
        <v>STARACHOWICK KLUB KARATE KYOKUSHIN</v>
      </c>
      <c r="I45" s="83"/>
      <c r="L45" s="82"/>
      <c r="M45" s="83"/>
      <c r="N45" s="83"/>
      <c r="O45" s="241"/>
      <c r="P45" s="241"/>
      <c r="Q45" s="82"/>
      <c r="R45" s="83"/>
      <c r="S45" s="83"/>
      <c r="T45" s="256"/>
      <c r="U45" s="256"/>
      <c r="V45" s="256"/>
      <c r="W45" s="256"/>
      <c r="X45" s="82"/>
      <c r="Y45" s="83"/>
    </row>
    <row r="46" spans="1:28" s="81" customFormat="1" ht="27.95" customHeight="1">
      <c r="A46" s="78"/>
      <c r="B46" s="79">
        <v>98</v>
      </c>
      <c r="C46" s="130" t="str">
        <f>VLOOKUP(B46,LISTA!$A$1:$G$249,2,0)</f>
        <v>OŻÓG  KAROL</v>
      </c>
      <c r="D46" s="80">
        <v>1</v>
      </c>
      <c r="G46" s="82"/>
      <c r="I46" s="83"/>
      <c r="L46" s="82"/>
      <c r="M46" s="83"/>
      <c r="N46" s="83"/>
      <c r="O46" s="241"/>
      <c r="P46" s="241"/>
      <c r="Q46" s="82"/>
      <c r="R46" s="83"/>
      <c r="S46" s="83"/>
      <c r="T46" s="256"/>
      <c r="U46" s="256"/>
      <c r="V46" s="256"/>
      <c r="W46" s="256"/>
      <c r="X46" s="82"/>
      <c r="Y46" s="83"/>
    </row>
    <row r="47" spans="1:28" s="81" customFormat="1" ht="27.95" customHeight="1">
      <c r="A47" s="84"/>
      <c r="B47" s="82"/>
      <c r="C47" s="130" t="str">
        <f>VLOOKUP(B46,LISTA!$A$1:$G$249,3,0)</f>
        <v>STARACHOWICK KLUB KARATE KYOKUSHIN</v>
      </c>
      <c r="D47" s="83"/>
      <c r="G47" s="82"/>
      <c r="I47" s="83"/>
      <c r="L47" s="82"/>
      <c r="N47" s="83"/>
      <c r="O47" s="241"/>
      <c r="P47" s="241"/>
      <c r="Q47" s="82"/>
      <c r="R47" s="83"/>
      <c r="S47" s="83"/>
      <c r="T47" s="256"/>
      <c r="U47" s="256"/>
      <c r="V47" s="256"/>
      <c r="W47" s="256"/>
      <c r="X47" s="82"/>
      <c r="Y47" s="83"/>
    </row>
    <row r="48" spans="1:28" s="81" customFormat="1" ht="27.95" customHeight="1">
      <c r="A48" s="85"/>
      <c r="B48" s="82"/>
      <c r="C48" s="86"/>
      <c r="D48" s="83"/>
      <c r="G48" s="82"/>
      <c r="I48" s="83"/>
      <c r="L48" s="82"/>
      <c r="N48" s="242" t="s">
        <v>0</v>
      </c>
      <c r="O48" s="242"/>
      <c r="P48" s="87">
        <v>39</v>
      </c>
      <c r="Q48" s="132">
        <f>IF(AND(N40=1,N56=0),IF(N40=1,L40,L56),IF(N40=0,L56,$A$4))</f>
        <v>0</v>
      </c>
      <c r="R48" s="130">
        <f>IF(AND(N40=1,N56=0),IF(N40=1,M40,M56),IF(N40=0,M56,$A$4))</f>
        <v>0</v>
      </c>
      <c r="S48" s="80"/>
      <c r="X48" s="265"/>
      <c r="Y48" s="265"/>
      <c r="Z48" s="265"/>
    </row>
    <row r="49" spans="1:27" s="81" customFormat="1" ht="27.95" customHeight="1">
      <c r="A49" s="85"/>
      <c r="B49" s="82"/>
      <c r="C49" s="86"/>
      <c r="D49" s="83"/>
      <c r="G49" s="82"/>
      <c r="I49" s="83"/>
      <c r="L49" s="82"/>
      <c r="N49" s="83"/>
      <c r="O49" s="256"/>
      <c r="P49" s="256"/>
      <c r="Q49" s="82"/>
      <c r="R49" s="130">
        <f>IF(AND(N40=1,N56=0),IF(N40=1,M41,M57),IF(N40=0,M57,$A$4))</f>
        <v>0</v>
      </c>
      <c r="S49" s="83"/>
      <c r="W49" s="113"/>
      <c r="X49" s="114"/>
      <c r="Y49" s="115"/>
      <c r="Z49" s="115" t="s">
        <v>10</v>
      </c>
      <c r="AA49" s="83"/>
    </row>
    <row r="50" spans="1:27" s="81" customFormat="1" ht="27.95" customHeight="1">
      <c r="A50" s="78"/>
      <c r="B50" s="79">
        <v>155</v>
      </c>
      <c r="C50" s="130" t="str">
        <f>VLOOKUP(B50,LISTA!$A$1:$G$249,2,0)</f>
        <v>PUCZKARSKI FRANCISZEK</v>
      </c>
      <c r="D50" s="80">
        <v>1</v>
      </c>
      <c r="G50" s="82"/>
      <c r="I50" s="83"/>
      <c r="L50" s="82"/>
      <c r="M50" s="83"/>
      <c r="N50" s="83"/>
      <c r="O50" s="256"/>
      <c r="P50" s="256"/>
      <c r="Q50" s="82"/>
      <c r="R50" s="83"/>
      <c r="S50" s="83"/>
      <c r="W50" s="266" t="s">
        <v>2</v>
      </c>
      <c r="X50" s="113">
        <f>X32</f>
        <v>0</v>
      </c>
      <c r="Y50" s="113">
        <f>Y32</f>
        <v>0</v>
      </c>
      <c r="Z50" s="113">
        <v>4</v>
      </c>
      <c r="AA50" s="83"/>
    </row>
    <row r="51" spans="1:27" s="81" customFormat="1" ht="27.95" customHeight="1">
      <c r="A51" s="84"/>
      <c r="B51" s="82"/>
      <c r="C51" s="130" t="str">
        <f>VLOOKUP(B50,LISTA!$A$1:$G$249,3,0)</f>
        <v>POZNAŃSKI KLUB KYOKUSHIN KARATE</v>
      </c>
      <c r="D51" s="83"/>
      <c r="E51" s="241"/>
      <c r="F51" s="241"/>
      <c r="G51" s="82"/>
      <c r="I51" s="83"/>
      <c r="L51" s="82"/>
      <c r="M51" s="83"/>
      <c r="N51" s="83"/>
      <c r="O51" s="256"/>
      <c r="P51" s="256"/>
      <c r="Q51" s="82"/>
      <c r="R51" s="83"/>
      <c r="S51" s="83"/>
      <c r="W51" s="266"/>
      <c r="X51" s="113"/>
      <c r="Y51" s="113">
        <f>Y33</f>
        <v>0</v>
      </c>
      <c r="Z51" s="113"/>
      <c r="AA51" s="83"/>
    </row>
    <row r="52" spans="1:27" s="81" customFormat="1" ht="27.95" customHeight="1">
      <c r="A52" s="261"/>
      <c r="B52" s="82"/>
      <c r="C52" s="86"/>
      <c r="D52" s="242" t="s">
        <v>0</v>
      </c>
      <c r="E52" s="242"/>
      <c r="F52" s="87"/>
      <c r="G52" s="132">
        <f>IF(AND(D2=1,D6=0),IF(D2=1,B50,B54),IF(D2=0,B54,$A$4))</f>
        <v>155</v>
      </c>
      <c r="H52" s="130" t="str">
        <f>IF(AND(D50=1,D54=0),IF(D50=1,C50,C54),IF(D50=0,C54,$A$4))</f>
        <v>PUCZKARSKI FRANCISZEK</v>
      </c>
      <c r="I52" s="80" t="s">
        <v>22</v>
      </c>
      <c r="L52" s="82"/>
      <c r="M52" s="83"/>
      <c r="N52" s="83"/>
      <c r="O52" s="256"/>
      <c r="P52" s="256"/>
      <c r="Q52" s="82"/>
      <c r="R52" s="83"/>
      <c r="S52" s="83"/>
      <c r="W52" s="266" t="s">
        <v>3</v>
      </c>
      <c r="X52" s="116">
        <f>IF(S16=0,Q16,Q48)</f>
        <v>0</v>
      </c>
      <c r="Y52" s="116">
        <f>IF(S16=0,R16,R48)</f>
        <v>0</v>
      </c>
      <c r="Z52" s="113">
        <v>3</v>
      </c>
      <c r="AA52" s="83"/>
    </row>
    <row r="53" spans="1:27" s="81" customFormat="1" ht="27.95" customHeight="1">
      <c r="A53" s="261"/>
      <c r="B53" s="82"/>
      <c r="C53" s="86"/>
      <c r="D53" s="83"/>
      <c r="E53" s="256"/>
      <c r="F53" s="256"/>
      <c r="G53" s="82"/>
      <c r="H53" s="130" t="str">
        <f>IF(AND(D50=1,D54=0),IF(D50=1,C51,C55),IF(D50=0,C55,$A$4))</f>
        <v>POZNAŃSKI KLUB KYOKUSHIN KARATE</v>
      </c>
      <c r="I53" s="83"/>
      <c r="J53" s="241"/>
      <c r="K53" s="241"/>
      <c r="L53" s="82"/>
      <c r="M53" s="83"/>
      <c r="N53" s="83"/>
      <c r="O53" s="256"/>
      <c r="P53" s="256"/>
      <c r="Q53" s="82"/>
      <c r="R53" s="83"/>
      <c r="S53" s="83"/>
      <c r="W53" s="266"/>
      <c r="X53" s="113"/>
      <c r="Y53" s="116">
        <f>IF(S16=0,R17,R49)</f>
        <v>0</v>
      </c>
      <c r="Z53" s="113"/>
      <c r="AA53" s="83"/>
    </row>
    <row r="54" spans="1:27" s="81" customFormat="1" ht="27.95" customHeight="1">
      <c r="A54" s="78"/>
      <c r="B54" s="79"/>
      <c r="C54" s="130" t="str">
        <f>VLOOKUP(B54,LISTA!$A$1:$G$249,2,0)</f>
        <v>-</v>
      </c>
      <c r="D54" s="80">
        <v>0</v>
      </c>
      <c r="G54" s="82"/>
      <c r="I54" s="83"/>
      <c r="J54" s="241"/>
      <c r="K54" s="241"/>
      <c r="L54" s="82"/>
      <c r="M54" s="83"/>
      <c r="N54" s="83"/>
      <c r="O54" s="256"/>
      <c r="P54" s="256"/>
      <c r="Q54" s="82"/>
      <c r="R54" s="83"/>
      <c r="S54" s="83"/>
      <c r="W54" s="266" t="s">
        <v>4</v>
      </c>
      <c r="X54" s="116">
        <f>IF(S30=1,Q30,Q34)</f>
        <v>0</v>
      </c>
      <c r="Y54" s="116">
        <f>IF(S30=1,R30,R34)</f>
        <v>0</v>
      </c>
      <c r="Z54" s="113">
        <v>2</v>
      </c>
      <c r="AA54" s="83"/>
    </row>
    <row r="55" spans="1:27" s="81" customFormat="1" ht="27.95" customHeight="1">
      <c r="A55" s="84"/>
      <c r="B55" s="82"/>
      <c r="C55" s="130" t="str">
        <f>VLOOKUP(B54,LISTA!$A$1:$G$249,3,0)</f>
        <v>-</v>
      </c>
      <c r="D55" s="83"/>
      <c r="G55" s="82"/>
      <c r="H55" s="84"/>
      <c r="I55" s="83"/>
      <c r="J55" s="241"/>
      <c r="K55" s="241"/>
      <c r="L55" s="82"/>
      <c r="M55" s="83"/>
      <c r="N55" s="83"/>
      <c r="O55" s="256"/>
      <c r="P55" s="256"/>
      <c r="Q55" s="82"/>
      <c r="R55" s="83"/>
      <c r="S55" s="83"/>
      <c r="W55" s="266"/>
      <c r="X55" s="113"/>
      <c r="Y55" s="116">
        <f>IF(S30=1,R31,R35)</f>
        <v>0</v>
      </c>
      <c r="Z55" s="113"/>
      <c r="AA55" s="83"/>
    </row>
    <row r="56" spans="1:27" s="81" customFormat="1" ht="27.95" customHeight="1">
      <c r="A56" s="85"/>
      <c r="B56" s="82"/>
      <c r="C56" s="86"/>
      <c r="D56" s="83"/>
      <c r="G56" s="82"/>
      <c r="H56" s="85"/>
      <c r="I56" s="242" t="s">
        <v>0</v>
      </c>
      <c r="J56" s="242"/>
      <c r="K56" s="87">
        <v>13</v>
      </c>
      <c r="L56" s="132">
        <f>IF(AND(I20=1,I28=0),IF(I20=1,G52,G60),IF(I20=0,G60,$A$4))</f>
        <v>0</v>
      </c>
      <c r="M56" s="130">
        <f>IF(AND(I52=1,I60=0),IF(I52=1,H52,H60),IF(I52=0,H60,$A$4))</f>
        <v>0</v>
      </c>
      <c r="N56" s="80"/>
      <c r="Q56" s="82"/>
      <c r="R56" s="83"/>
      <c r="S56" s="83"/>
      <c r="W56" s="266" t="s">
        <v>5</v>
      </c>
      <c r="X56" s="116">
        <f>IF(S30=0,Q30,Q34)</f>
        <v>0</v>
      </c>
      <c r="Y56" s="116">
        <f>IF(S30=0,R30,R34)</f>
        <v>0</v>
      </c>
      <c r="Z56" s="113">
        <v>1</v>
      </c>
      <c r="AA56" s="83"/>
    </row>
    <row r="57" spans="1:27" s="81" customFormat="1" ht="27.95" customHeight="1">
      <c r="A57" s="85"/>
      <c r="B57" s="82"/>
      <c r="C57" s="86"/>
      <c r="D57" s="83"/>
      <c r="G57" s="82"/>
      <c r="H57" s="85"/>
      <c r="I57" s="83"/>
      <c r="J57" s="256"/>
      <c r="K57" s="256"/>
      <c r="L57" s="82"/>
      <c r="M57" s="130">
        <f>IF(AND(I52=1,I60=0),IF(I52=1,H53,H61),IF(I52=0,H61,$A$4))</f>
        <v>0</v>
      </c>
      <c r="N57" s="83"/>
      <c r="Q57" s="82"/>
      <c r="R57" s="83"/>
      <c r="S57" s="83"/>
      <c r="W57" s="266"/>
      <c r="X57" s="113"/>
      <c r="Y57" s="116">
        <f>IF(S30=0,R31,R35)</f>
        <v>0</v>
      </c>
      <c r="Z57" s="117"/>
    </row>
    <row r="58" spans="1:27" s="81" customFormat="1" ht="27.95" customHeight="1">
      <c r="A58" s="78"/>
      <c r="B58" s="79"/>
      <c r="C58" s="130" t="str">
        <f>VLOOKUP(B58,LISTA!$A$1:$G$249,2,0)</f>
        <v>-</v>
      </c>
      <c r="D58" s="80">
        <v>0</v>
      </c>
      <c r="G58" s="82"/>
      <c r="I58" s="83"/>
      <c r="J58" s="256"/>
      <c r="K58" s="256"/>
      <c r="L58" s="82"/>
      <c r="M58" s="83"/>
      <c r="N58" s="83"/>
      <c r="Q58" s="82"/>
      <c r="R58" s="83"/>
      <c r="S58" s="83"/>
      <c r="X58" s="82"/>
      <c r="Y58" s="83"/>
    </row>
    <row r="59" spans="1:27" s="81" customFormat="1" ht="27.95" customHeight="1">
      <c r="A59" s="84"/>
      <c r="B59" s="82"/>
      <c r="C59" s="130" t="str">
        <f>VLOOKUP(B58,LISTA!$A$1:$G$249,3,0)</f>
        <v>-</v>
      </c>
      <c r="D59" s="83"/>
      <c r="E59" s="241"/>
      <c r="F59" s="241"/>
      <c r="G59" s="82"/>
      <c r="I59" s="83"/>
      <c r="J59" s="256"/>
      <c r="K59" s="256"/>
      <c r="L59" s="82"/>
      <c r="M59" s="83"/>
      <c r="N59" s="83"/>
      <c r="Q59" s="82"/>
      <c r="R59" s="83"/>
      <c r="S59" s="83"/>
      <c r="X59" s="82"/>
      <c r="Y59" s="83"/>
    </row>
    <row r="60" spans="1:27" s="81" customFormat="1" ht="27.95" customHeight="1">
      <c r="A60" s="261"/>
      <c r="B60" s="82"/>
      <c r="C60" s="86"/>
      <c r="D60" s="242" t="s">
        <v>0</v>
      </c>
      <c r="E60" s="242"/>
      <c r="F60" s="87"/>
      <c r="G60" s="132">
        <v>207</v>
      </c>
      <c r="H60" s="130" t="str">
        <f>IF(AND(D58=1,D62=0),IF(D58=1,C58,C62),IF(D58=0,C62,$A$4))</f>
        <v>WYSOCKI JOSHUA</v>
      </c>
      <c r="I60" s="80" t="s">
        <v>22</v>
      </c>
      <c r="L60" s="82"/>
      <c r="M60" s="83"/>
      <c r="N60" s="83"/>
      <c r="Q60" s="82"/>
      <c r="R60" s="83"/>
      <c r="S60" s="83"/>
      <c r="X60" s="82"/>
      <c r="Y60" s="83"/>
    </row>
    <row r="61" spans="1:27" s="81" customFormat="1" ht="27.95" customHeight="1">
      <c r="A61" s="261"/>
      <c r="B61" s="82"/>
      <c r="C61" s="86"/>
      <c r="D61" s="83"/>
      <c r="E61" s="256"/>
      <c r="F61" s="256"/>
      <c r="G61" s="82"/>
      <c r="H61" s="130" t="str">
        <f>IF(AND(D58=1,D62=0),IF(D58=1,C59,C63),IF(D58=0,C63,$A$4))</f>
        <v>BIAŁY LEW DOJO JELENIA GÓRA</v>
      </c>
      <c r="I61" s="83"/>
      <c r="L61" s="82"/>
      <c r="M61" s="83"/>
      <c r="N61" s="83"/>
      <c r="Q61" s="82"/>
      <c r="R61" s="83"/>
      <c r="S61" s="83"/>
      <c r="X61" s="82"/>
      <c r="Y61" s="83"/>
    </row>
    <row r="62" spans="1:27" s="81" customFormat="1" ht="27.95" customHeight="1">
      <c r="A62" s="78"/>
      <c r="B62" s="79">
        <v>206</v>
      </c>
      <c r="C62" s="130" t="str">
        <f>VLOOKUP(B62,LISTA!$A$1:$G$249,2,0)</f>
        <v>WYSOCKI JOSHUA</v>
      </c>
      <c r="D62" s="80">
        <v>1</v>
      </c>
      <c r="G62" s="82"/>
      <c r="I62" s="83"/>
      <c r="L62" s="82"/>
      <c r="M62" s="83"/>
      <c r="N62" s="83"/>
      <c r="Q62" s="82"/>
      <c r="R62" s="83"/>
      <c r="S62" s="83"/>
      <c r="X62" s="82"/>
      <c r="Y62" s="83"/>
    </row>
    <row r="63" spans="1:27" s="81" customFormat="1" ht="27.95" customHeight="1">
      <c r="A63" s="84"/>
      <c r="B63" s="83"/>
      <c r="C63" s="130" t="str">
        <f>VLOOKUP(B62,LISTA!$A$1:$G$249,3,0)</f>
        <v>BIAŁY LEW DOJO JELENIA GÓRA</v>
      </c>
      <c r="D63" s="83"/>
      <c r="G63" s="82"/>
      <c r="I63" s="83"/>
      <c r="L63" s="82"/>
      <c r="M63" s="83"/>
      <c r="N63" s="83"/>
      <c r="Q63" s="82"/>
      <c r="R63" s="83"/>
      <c r="S63" s="83"/>
      <c r="X63" s="82"/>
      <c r="Y63" s="83"/>
    </row>
    <row r="64" spans="1:27" s="81" customFormat="1" ht="27.95" customHeight="1">
      <c r="A64" s="85"/>
      <c r="B64" s="83"/>
      <c r="C64" s="86"/>
      <c r="D64" s="83"/>
      <c r="G64" s="82"/>
      <c r="I64" s="83"/>
      <c r="L64" s="82"/>
      <c r="M64" s="83"/>
      <c r="N64" s="83"/>
      <c r="Q64" s="82"/>
      <c r="R64" s="83"/>
      <c r="S64" s="83"/>
      <c r="X64" s="82"/>
      <c r="Y64" s="83"/>
    </row>
    <row r="65" spans="1:26" s="123" customFormat="1" ht="30">
      <c r="A65" s="118"/>
      <c r="B65" s="119"/>
      <c r="C65" s="120"/>
      <c r="D65" s="119"/>
      <c r="E65" s="121"/>
      <c r="F65" s="121"/>
      <c r="G65" s="122"/>
      <c r="H65" s="121"/>
      <c r="I65" s="119"/>
      <c r="J65" s="121"/>
      <c r="K65" s="121"/>
      <c r="L65" s="122"/>
      <c r="M65" s="119"/>
      <c r="N65" s="119"/>
      <c r="O65" s="121"/>
      <c r="P65" s="121"/>
      <c r="Q65" s="122"/>
      <c r="R65" s="119"/>
      <c r="S65" s="119"/>
      <c r="T65" s="121"/>
      <c r="U65" s="121"/>
      <c r="V65" s="121"/>
      <c r="W65" s="121"/>
      <c r="X65" s="122"/>
      <c r="Y65" s="119"/>
      <c r="Z65" s="121"/>
    </row>
  </sheetData>
  <mergeCells count="69">
    <mergeCell ref="I56:J56"/>
    <mergeCell ref="W56:W57"/>
    <mergeCell ref="J57:K59"/>
    <mergeCell ref="E59:F59"/>
    <mergeCell ref="A60:A61"/>
    <mergeCell ref="D60:E60"/>
    <mergeCell ref="E61:F61"/>
    <mergeCell ref="X48:Z48"/>
    <mergeCell ref="O49:P55"/>
    <mergeCell ref="W50:W51"/>
    <mergeCell ref="E51:F51"/>
    <mergeCell ref="A52:A53"/>
    <mergeCell ref="D52:E52"/>
    <mergeCell ref="W52:W53"/>
    <mergeCell ref="E53:F53"/>
    <mergeCell ref="J53:K55"/>
    <mergeCell ref="W54:W55"/>
    <mergeCell ref="N48:O48"/>
    <mergeCell ref="Z32:AB33"/>
    <mergeCell ref="T33:W47"/>
    <mergeCell ref="E35:F35"/>
    <mergeCell ref="O35:P39"/>
    <mergeCell ref="A36:A37"/>
    <mergeCell ref="D36:E36"/>
    <mergeCell ref="E37:F37"/>
    <mergeCell ref="J37:K39"/>
    <mergeCell ref="I40:J40"/>
    <mergeCell ref="J41:K43"/>
    <mergeCell ref="O41:P47"/>
    <mergeCell ref="E43:F43"/>
    <mergeCell ref="A44:A45"/>
    <mergeCell ref="D44:E44"/>
    <mergeCell ref="E45:F45"/>
    <mergeCell ref="N16:O16"/>
    <mergeCell ref="O17:P23"/>
    <mergeCell ref="T17:W31"/>
    <mergeCell ref="E19:F19"/>
    <mergeCell ref="A20:A21"/>
    <mergeCell ref="D20:E20"/>
    <mergeCell ref="E21:F21"/>
    <mergeCell ref="J21:K23"/>
    <mergeCell ref="I24:J24"/>
    <mergeCell ref="J25:K27"/>
    <mergeCell ref="O25:P29"/>
    <mergeCell ref="E27:F27"/>
    <mergeCell ref="A28:A29"/>
    <mergeCell ref="D28:E28"/>
    <mergeCell ref="Q28:S28"/>
    <mergeCell ref="E29:F29"/>
    <mergeCell ref="J9:K11"/>
    <mergeCell ref="O9:P15"/>
    <mergeCell ref="R10:W11"/>
    <mergeCell ref="E11:F11"/>
    <mergeCell ref="A12:A13"/>
    <mergeCell ref="D12:E12"/>
    <mergeCell ref="E13:F13"/>
    <mergeCell ref="E5:F5"/>
    <mergeCell ref="J5:K7"/>
    <mergeCell ref="R6:U6"/>
    <mergeCell ref="V6:W6"/>
    <mergeCell ref="I8:J8"/>
    <mergeCell ref="R8:U8"/>
    <mergeCell ref="V8:W8"/>
    <mergeCell ref="B1:H1"/>
    <mergeCell ref="E3:F3"/>
    <mergeCell ref="D4:E4"/>
    <mergeCell ref="I1:Y1"/>
    <mergeCell ref="R3:R4"/>
    <mergeCell ref="S3:W4"/>
  </mergeCells>
  <dataValidations count="2">
    <dataValidation type="list" allowBlank="1" sqref="B2">
      <formula1>#REF!</formula1>
    </dataValidation>
    <dataValidation type="list" allowBlank="1" sqref="B34 B30 B26 B22 B18 B14 B10 B6 B62 B58 B54 B50 B46 B42 B38">
      <formula1>#REF!</formula1>
    </dataValidation>
  </dataValidations>
  <printOptions horizontalCentered="1" verticalCentered="1"/>
  <pageMargins left="0.25" right="0.25" top="0.75" bottom="0.75" header="0.3" footer="0.3"/>
  <pageSetup paperSize="180" scale="37" pageOrder="overThenDown" orientation="landscape" horizontalDpi="4294967293" vertic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MJ65"/>
  <sheetViews>
    <sheetView zoomScale="40" zoomScaleNormal="40" workbookViewId="0">
      <selection activeCell="D7" sqref="D7"/>
    </sheetView>
  </sheetViews>
  <sheetFormatPr defaultRowHeight="26.25"/>
  <cols>
    <col min="1" max="1" width="2.625" style="124" customWidth="1"/>
    <col min="2" max="2" width="9.25" style="125" customWidth="1"/>
    <col min="3" max="3" width="55.625" style="126" customWidth="1"/>
    <col min="4" max="4" width="6.625" style="125" customWidth="1"/>
    <col min="5" max="5" width="13.875" style="123" customWidth="1"/>
    <col min="6" max="6" width="10.75" style="123" customWidth="1"/>
    <col min="7" max="7" width="9.25" style="127" customWidth="1"/>
    <col min="8" max="8" width="56.375" style="123" customWidth="1"/>
    <col min="9" max="9" width="6.625" style="125" customWidth="1"/>
    <col min="10" max="10" width="13.875" style="123" customWidth="1"/>
    <col min="11" max="11" width="10.75" style="123" customWidth="1"/>
    <col min="12" max="12" width="9.25" style="127" customWidth="1"/>
    <col min="13" max="13" width="55.25" style="125" customWidth="1"/>
    <col min="14" max="14" width="6.625" style="125" customWidth="1"/>
    <col min="15" max="15" width="14" style="123" customWidth="1"/>
    <col min="16" max="16" width="10.75" style="123" customWidth="1"/>
    <col min="17" max="17" width="9.25" style="127" customWidth="1"/>
    <col min="18" max="18" width="56" style="125" customWidth="1"/>
    <col min="19" max="19" width="10.25" style="125" customWidth="1"/>
    <col min="20" max="20" width="10.75" style="123" customWidth="1"/>
    <col min="21" max="21" width="7.25" style="123" customWidth="1"/>
    <col min="22" max="22" width="3.75" style="123" customWidth="1"/>
    <col min="23" max="23" width="21.125" style="123" customWidth="1"/>
    <col min="24" max="24" width="15" style="127" customWidth="1"/>
    <col min="25" max="25" width="56.625" style="125" customWidth="1"/>
    <col min="26" max="26" width="23.625" style="123" customWidth="1"/>
    <col min="27" max="1024" width="10.75" style="123" customWidth="1"/>
    <col min="1025" max="1025" width="9" style="128" customWidth="1"/>
    <col min="1026" max="16384" width="9" style="128"/>
  </cols>
  <sheetData>
    <row r="1" spans="1:25" s="77" customFormat="1" ht="45" customHeight="1">
      <c r="A1" s="76"/>
      <c r="B1" s="240" t="s">
        <v>257</v>
      </c>
      <c r="C1" s="240"/>
      <c r="D1" s="240"/>
      <c r="E1" s="240"/>
      <c r="F1" s="240"/>
      <c r="G1" s="240"/>
      <c r="H1" s="240"/>
      <c r="I1" s="243" t="str">
        <f ca="1">MID(CELL("nazwa_pliku",A1),FIND("]",CELL("nazwa_pliku",A1),1)+1,100)</f>
        <v>ROCZNIK 2005-2006 -50KG CH</v>
      </c>
      <c r="J1" s="243"/>
      <c r="K1" s="243"/>
      <c r="L1" s="243"/>
      <c r="M1" s="243"/>
      <c r="N1" s="243"/>
      <c r="O1" s="243"/>
      <c r="P1" s="243"/>
      <c r="Q1" s="243"/>
      <c r="R1" s="243"/>
      <c r="S1" s="243"/>
      <c r="T1" s="243"/>
      <c r="U1" s="243"/>
      <c r="V1" s="243"/>
      <c r="W1" s="243"/>
      <c r="X1" s="243"/>
      <c r="Y1" s="243"/>
    </row>
    <row r="2" spans="1:25" s="81" customFormat="1" ht="27.95" customHeight="1">
      <c r="A2" s="78"/>
      <c r="B2" s="79">
        <v>105</v>
      </c>
      <c r="C2" s="130" t="str">
        <f>VLOOKUP(B2,LISTA!A1:G249,2,0)</f>
        <v>BEDNAREK MATEUSZ</v>
      </c>
      <c r="D2" s="80" t="s">
        <v>47</v>
      </c>
      <c r="G2" s="82"/>
      <c r="I2" s="83"/>
      <c r="L2" s="82"/>
      <c r="M2" s="83"/>
      <c r="N2" s="83"/>
      <c r="Q2" s="82"/>
      <c r="R2" s="83"/>
      <c r="S2" s="83"/>
      <c r="X2" s="82"/>
      <c r="Y2" s="83"/>
    </row>
    <row r="3" spans="1:25" s="81" customFormat="1" ht="27.95" customHeight="1">
      <c r="A3" s="84"/>
      <c r="B3" s="82"/>
      <c r="C3" s="131" t="str">
        <f>VLOOKUP(B2,LISTA!$A$1:$G$249,3,0)</f>
        <v>ŚLĄSKI KLUB KARATE I KICK-BOXINGU LUBSZA</v>
      </c>
      <c r="D3" s="83"/>
      <c r="E3" s="241"/>
      <c r="F3" s="241"/>
      <c r="G3" s="82"/>
      <c r="I3" s="83"/>
      <c r="L3" s="82"/>
      <c r="M3" s="83"/>
      <c r="N3" s="83"/>
      <c r="Q3" s="82"/>
      <c r="R3" s="244" t="s">
        <v>260</v>
      </c>
      <c r="S3" s="246" t="s">
        <v>279</v>
      </c>
      <c r="T3" s="246"/>
      <c r="U3" s="246"/>
      <c r="V3" s="246"/>
      <c r="W3" s="247"/>
      <c r="X3" s="82"/>
      <c r="Y3" s="83"/>
    </row>
    <row r="4" spans="1:25" s="81" customFormat="1" ht="27.95" customHeight="1">
      <c r="A4" s="85"/>
      <c r="B4" s="82"/>
      <c r="C4" s="86"/>
      <c r="D4" s="242" t="s">
        <v>0</v>
      </c>
      <c r="E4" s="242"/>
      <c r="F4" s="87" t="s">
        <v>283</v>
      </c>
      <c r="G4" s="132">
        <f>IF(AND(D2=1,D6=0),IF(D2=1,B2,B6),IF(D2=0,B6,$A$4))</f>
        <v>0</v>
      </c>
      <c r="H4" s="130">
        <f>IF(AND(D2=1,D6=0),IF(D2=1,C2,C6),IF(D2=0,C6,$A$4))</f>
        <v>0</v>
      </c>
      <c r="I4" s="80" t="s">
        <v>22</v>
      </c>
      <c r="L4" s="82"/>
      <c r="M4" s="83"/>
      <c r="N4" s="83"/>
      <c r="Q4" s="82"/>
      <c r="R4" s="245"/>
      <c r="S4" s="248"/>
      <c r="T4" s="248"/>
      <c r="U4" s="248"/>
      <c r="V4" s="248"/>
      <c r="W4" s="249"/>
      <c r="X4" s="82"/>
      <c r="Y4" s="83"/>
    </row>
    <row r="5" spans="1:25" s="81" customFormat="1" ht="27.95" customHeight="1">
      <c r="A5" s="85"/>
      <c r="B5" s="82"/>
      <c r="C5" s="86"/>
      <c r="D5" s="83"/>
      <c r="E5" s="256"/>
      <c r="F5" s="256"/>
      <c r="G5" s="82"/>
      <c r="H5" s="130">
        <f>IF(AND(D2=1,D6=0),IF(D2=1,C3,C7),IF(D2=0,C7,$A$4))</f>
        <v>0</v>
      </c>
      <c r="I5" s="83"/>
      <c r="J5" s="241"/>
      <c r="K5" s="241"/>
      <c r="L5" s="82"/>
      <c r="M5" s="83"/>
      <c r="N5" s="83"/>
      <c r="Q5" s="82"/>
      <c r="R5" s="93"/>
      <c r="S5" s="94"/>
      <c r="T5" s="94"/>
      <c r="U5" s="95"/>
      <c r="V5" s="96"/>
      <c r="W5" s="97"/>
      <c r="X5" s="82"/>
      <c r="Y5" s="83"/>
    </row>
    <row r="6" spans="1:25" s="81" customFormat="1" ht="27.95" customHeight="1">
      <c r="A6" s="78"/>
      <c r="B6" s="79">
        <v>89</v>
      </c>
      <c r="C6" s="130" t="str">
        <f>VLOOKUP(B6,LISTA!$A$1:$G$249,2,0)</f>
        <v>SKOBEL JAN</v>
      </c>
      <c r="D6" s="80" t="s">
        <v>47</v>
      </c>
      <c r="G6" s="82"/>
      <c r="I6" s="83"/>
      <c r="J6" s="241"/>
      <c r="K6" s="241"/>
      <c r="L6" s="82"/>
      <c r="M6" s="83"/>
      <c r="N6" s="83"/>
      <c r="Q6" s="82"/>
      <c r="R6" s="257" t="s">
        <v>27</v>
      </c>
      <c r="S6" s="258"/>
      <c r="T6" s="258"/>
      <c r="U6" s="258"/>
      <c r="V6" s="259" t="s">
        <v>255</v>
      </c>
      <c r="W6" s="260"/>
      <c r="X6" s="82"/>
      <c r="Y6" s="83"/>
    </row>
    <row r="7" spans="1:25" s="81" customFormat="1" ht="27.95" customHeight="1">
      <c r="A7" s="84"/>
      <c r="B7" s="82"/>
      <c r="C7" s="131" t="str">
        <f>VLOOKUP(B6,LISTA!$A$1:$G$249,3,0)</f>
        <v>SANDOMIERSKI KLUB KARATE</v>
      </c>
      <c r="D7" s="83"/>
      <c r="G7" s="82"/>
      <c r="H7" s="84"/>
      <c r="I7" s="83"/>
      <c r="J7" s="241"/>
      <c r="K7" s="241"/>
      <c r="L7" s="82"/>
      <c r="M7" s="83"/>
      <c r="N7" s="83"/>
      <c r="Q7" s="82"/>
      <c r="R7" s="93"/>
      <c r="S7" s="94"/>
      <c r="T7" s="94"/>
      <c r="U7" s="95"/>
      <c r="V7" s="96"/>
      <c r="W7" s="97"/>
      <c r="X7" s="82"/>
      <c r="Y7" s="83"/>
    </row>
    <row r="8" spans="1:25" s="81" customFormat="1" ht="27.95" customHeight="1">
      <c r="A8" s="85"/>
      <c r="B8" s="82"/>
      <c r="C8" s="86"/>
      <c r="D8" s="83"/>
      <c r="G8" s="82"/>
      <c r="H8" s="85"/>
      <c r="I8" s="242" t="s">
        <v>0</v>
      </c>
      <c r="J8" s="242"/>
      <c r="K8" s="87">
        <v>14</v>
      </c>
      <c r="L8" s="132">
        <f>IF(AND(I4=1,I12=0),IF(I4=1,G4,G12),IF(I4=0,G12,$A$4))</f>
        <v>0</v>
      </c>
      <c r="M8" s="130">
        <f>IF(AND(I4=1,I12=0),IF(I4=1,H4,H12),IF(I4=0,H12,$A$4))</f>
        <v>0</v>
      </c>
      <c r="N8" s="80"/>
      <c r="Q8" s="82"/>
      <c r="R8" s="257" t="s">
        <v>24</v>
      </c>
      <c r="S8" s="258"/>
      <c r="T8" s="258"/>
      <c r="U8" s="258"/>
      <c r="V8" s="259" t="s">
        <v>253</v>
      </c>
      <c r="W8" s="260"/>
      <c r="X8" s="82"/>
      <c r="Y8" s="83"/>
    </row>
    <row r="9" spans="1:25" s="81" customFormat="1" ht="27.95" customHeight="1">
      <c r="A9" s="85"/>
      <c r="B9" s="82"/>
      <c r="C9" s="86"/>
      <c r="D9" s="83"/>
      <c r="G9" s="82"/>
      <c r="H9" s="85"/>
      <c r="I9" s="83"/>
      <c r="J9" s="256"/>
      <c r="K9" s="256"/>
      <c r="L9" s="82"/>
      <c r="M9" s="130">
        <f>IF(AND(I4=1,I12=0),IF(I4=1,H5,H13),IF(I4=0,H13,$A$4))</f>
        <v>0</v>
      </c>
      <c r="N9" s="83"/>
      <c r="O9" s="241"/>
      <c r="P9" s="241"/>
      <c r="Q9" s="82"/>
      <c r="R9" s="93"/>
      <c r="S9" s="94"/>
      <c r="T9" s="94"/>
      <c r="U9" s="95"/>
      <c r="V9" s="96"/>
      <c r="W9" s="97"/>
      <c r="X9" s="82"/>
      <c r="Y9" s="83"/>
    </row>
    <row r="10" spans="1:25" s="81" customFormat="1" ht="27.95" customHeight="1">
      <c r="A10" s="78"/>
      <c r="B10" s="79">
        <v>76</v>
      </c>
      <c r="C10" s="130" t="str">
        <f>VLOOKUP(B10,LISTA!$A$1:$G$249,2,0)</f>
        <v>KRAWCZYK  KACPER</v>
      </c>
      <c r="D10" s="80" t="s">
        <v>22</v>
      </c>
      <c r="G10" s="82"/>
      <c r="I10" s="83"/>
      <c r="J10" s="256"/>
      <c r="K10" s="256"/>
      <c r="L10" s="82"/>
      <c r="M10" s="83"/>
      <c r="N10" s="83"/>
      <c r="O10" s="241"/>
      <c r="P10" s="241"/>
      <c r="Q10" s="82"/>
      <c r="R10" s="250" t="s">
        <v>256</v>
      </c>
      <c r="S10" s="251"/>
      <c r="T10" s="251"/>
      <c r="U10" s="251"/>
      <c r="V10" s="251"/>
      <c r="W10" s="252"/>
      <c r="X10" s="82"/>
      <c r="Y10" s="83"/>
    </row>
    <row r="11" spans="1:25" s="81" customFormat="1" ht="27.95" customHeight="1">
      <c r="A11" s="84"/>
      <c r="B11" s="82"/>
      <c r="C11" s="131" t="str">
        <f>VLOOKUP(B10,LISTA!$A$1:$G$249,3,0)</f>
        <v>NIEPOŁOMICKI KLUB SHINKYOKUSHIN</v>
      </c>
      <c r="D11" s="83"/>
      <c r="E11" s="241"/>
      <c r="F11" s="241"/>
      <c r="G11" s="82"/>
      <c r="I11" s="83"/>
      <c r="J11" s="256"/>
      <c r="K11" s="256"/>
      <c r="L11" s="82"/>
      <c r="M11" s="83"/>
      <c r="N11" s="83"/>
      <c r="O11" s="241"/>
      <c r="P11" s="241"/>
      <c r="Q11" s="82"/>
      <c r="R11" s="253"/>
      <c r="S11" s="254"/>
      <c r="T11" s="254"/>
      <c r="U11" s="254"/>
      <c r="V11" s="254"/>
      <c r="W11" s="255"/>
      <c r="X11" s="82"/>
      <c r="Y11" s="83"/>
    </row>
    <row r="12" spans="1:25" s="81" customFormat="1" ht="27.95" customHeight="1">
      <c r="A12" s="261"/>
      <c r="B12" s="82"/>
      <c r="C12" s="86"/>
      <c r="D12" s="242" t="s">
        <v>0</v>
      </c>
      <c r="E12" s="242"/>
      <c r="F12" s="87">
        <v>1</v>
      </c>
      <c r="G12" s="132">
        <f>IF(AND(D2=1,D6=0),IF(D2=1,B10,B14),IF(D2=0,B14,$A$4))</f>
        <v>0</v>
      </c>
      <c r="H12" s="130">
        <f>IF(AND(D10=1,D14=0),IF(D10=1,C10,C14),IF(D10=0,C14,$A$4))</f>
        <v>0</v>
      </c>
      <c r="I12" s="80" t="s">
        <v>22</v>
      </c>
      <c r="L12" s="82"/>
      <c r="M12" s="83"/>
      <c r="N12" s="83"/>
      <c r="O12" s="241"/>
      <c r="P12" s="241"/>
      <c r="Q12" s="82"/>
      <c r="R12" s="83"/>
      <c r="S12" s="83"/>
      <c r="X12" s="82"/>
      <c r="Y12" s="83"/>
    </row>
    <row r="13" spans="1:25" s="81" customFormat="1" ht="27.95" customHeight="1">
      <c r="A13" s="261"/>
      <c r="B13" s="82"/>
      <c r="C13" s="86"/>
      <c r="D13" s="83"/>
      <c r="E13" s="256"/>
      <c r="F13" s="256"/>
      <c r="G13" s="82"/>
      <c r="H13" s="130">
        <f>IF(AND(D10=1,D14=0),IF(D10=1,C11,C15),IF(D10=0,C15,$A$4))</f>
        <v>0</v>
      </c>
      <c r="I13" s="83"/>
      <c r="L13" s="82"/>
      <c r="M13" s="83"/>
      <c r="N13" s="83"/>
      <c r="O13" s="241"/>
      <c r="P13" s="241"/>
      <c r="Q13" s="82"/>
      <c r="R13" s="83"/>
      <c r="S13" s="83"/>
      <c r="X13" s="82"/>
      <c r="Y13" s="83"/>
    </row>
    <row r="14" spans="1:25" s="81" customFormat="1" ht="27.95" customHeight="1">
      <c r="A14" s="78"/>
      <c r="B14" s="79">
        <v>16</v>
      </c>
      <c r="C14" s="130" t="str">
        <f>VLOOKUP(B14,LISTA!$A$1:$G$249,2,0)</f>
        <v>PROROK SZYMON</v>
      </c>
      <c r="D14" s="80" t="s">
        <v>22</v>
      </c>
      <c r="G14" s="82"/>
      <c r="I14" s="83"/>
      <c r="L14" s="82"/>
      <c r="M14" s="83"/>
      <c r="N14" s="83"/>
      <c r="O14" s="241"/>
      <c r="P14" s="241"/>
      <c r="Q14" s="82"/>
      <c r="R14" s="83"/>
      <c r="S14" s="83"/>
      <c r="X14" s="82"/>
      <c r="Y14" s="83"/>
    </row>
    <row r="15" spans="1:25" s="81" customFormat="1" ht="27.95" customHeight="1">
      <c r="A15" s="84"/>
      <c r="B15" s="82"/>
      <c r="C15" s="131" t="str">
        <f>VLOOKUP(B14,LISTA!$A$1:$G$249,3,0)</f>
        <v>GŁUSZYCKI KLUB KARATE KYOKUSHIN</v>
      </c>
      <c r="D15" s="83"/>
      <c r="G15" s="82"/>
      <c r="I15" s="83"/>
      <c r="L15" s="82"/>
      <c r="M15" s="84"/>
      <c r="N15" s="83"/>
      <c r="O15" s="241"/>
      <c r="P15" s="241"/>
      <c r="Q15" s="82"/>
      <c r="R15" s="83"/>
      <c r="S15" s="83"/>
      <c r="X15" s="82"/>
      <c r="Y15" s="83"/>
    </row>
    <row r="16" spans="1:25" s="81" customFormat="1" ht="27.95" customHeight="1">
      <c r="A16" s="85"/>
      <c r="B16" s="82"/>
      <c r="C16" s="86"/>
      <c r="D16" s="83"/>
      <c r="G16" s="82"/>
      <c r="I16" s="83"/>
      <c r="L16" s="82"/>
      <c r="M16" s="85"/>
      <c r="N16" s="242" t="s">
        <v>0</v>
      </c>
      <c r="O16" s="242"/>
      <c r="P16" s="87">
        <v>40</v>
      </c>
      <c r="Q16" s="132">
        <f>IF(AND(N8=1,N24=0),IF(N8=1,L8,L24),IF(N8=0,L24,$A$4))</f>
        <v>0</v>
      </c>
      <c r="R16" s="130">
        <f>IF(AND(N8=1,N24=0),IF(N8=1,M8,M24),IF(N8=0,M24,$A$4))</f>
        <v>0</v>
      </c>
      <c r="S16" s="80"/>
      <c r="X16" s="82"/>
      <c r="Y16" s="83"/>
    </row>
    <row r="17" spans="1:28" s="81" customFormat="1" ht="27.95" customHeight="1">
      <c r="A17" s="85"/>
      <c r="B17" s="82"/>
      <c r="C17" s="86"/>
      <c r="D17" s="83"/>
      <c r="G17" s="82"/>
      <c r="I17" s="83"/>
      <c r="L17" s="82"/>
      <c r="M17" s="85"/>
      <c r="N17" s="83"/>
      <c r="O17" s="256"/>
      <c r="P17" s="256"/>
      <c r="Q17" s="82"/>
      <c r="R17" s="130">
        <f>IF(AND(N8=1,N24=0),IF(N8=1,M9,M25),IF(N8=0,M25,$A$4))</f>
        <v>0</v>
      </c>
      <c r="S17" s="83"/>
      <c r="T17" s="241"/>
      <c r="U17" s="241"/>
      <c r="V17" s="241"/>
      <c r="W17" s="241"/>
      <c r="X17" s="82"/>
      <c r="Y17" s="83"/>
    </row>
    <row r="18" spans="1:28" s="81" customFormat="1" ht="27.95" customHeight="1">
      <c r="A18" s="78"/>
      <c r="B18" s="79">
        <v>26</v>
      </c>
      <c r="C18" s="130" t="str">
        <f>VLOOKUP(B18,LISTA!$A$1:$G$249,2,0)</f>
        <v>TABOR KRZYSZTOF</v>
      </c>
      <c r="D18" s="80">
        <v>1</v>
      </c>
      <c r="G18" s="82"/>
      <c r="I18" s="83"/>
      <c r="L18" s="82"/>
      <c r="M18" s="83"/>
      <c r="N18" s="83"/>
      <c r="O18" s="256"/>
      <c r="P18" s="256"/>
      <c r="Q18" s="82"/>
      <c r="R18" s="83"/>
      <c r="S18" s="83"/>
      <c r="T18" s="241"/>
      <c r="U18" s="241"/>
      <c r="V18" s="241"/>
      <c r="W18" s="241"/>
      <c r="X18" s="82"/>
      <c r="Y18" s="83"/>
    </row>
    <row r="19" spans="1:28" s="81" customFormat="1" ht="27.95" customHeight="1">
      <c r="A19" s="84"/>
      <c r="B19" s="82"/>
      <c r="C19" s="131" t="str">
        <f>VLOOKUP(B18,LISTA!$A$1:$G$249,3,0)</f>
        <v>JAWORZNICKI KLUB KARATE</v>
      </c>
      <c r="D19" s="83"/>
      <c r="E19" s="241"/>
      <c r="F19" s="241"/>
      <c r="G19" s="82"/>
      <c r="I19" s="83"/>
      <c r="L19" s="82"/>
      <c r="M19" s="83"/>
      <c r="N19" s="83"/>
      <c r="O19" s="256"/>
      <c r="P19" s="256"/>
      <c r="Q19" s="82"/>
      <c r="R19" s="83"/>
      <c r="S19" s="83"/>
      <c r="T19" s="241"/>
      <c r="U19" s="241"/>
      <c r="V19" s="241"/>
      <c r="W19" s="241"/>
      <c r="X19" s="82"/>
      <c r="Y19" s="83"/>
    </row>
    <row r="20" spans="1:28" s="81" customFormat="1" ht="27.95" customHeight="1">
      <c r="A20" s="261"/>
      <c r="B20" s="82"/>
      <c r="C20" s="86"/>
      <c r="D20" s="242" t="s">
        <v>0</v>
      </c>
      <c r="E20" s="242"/>
      <c r="F20" s="87"/>
      <c r="G20" s="132">
        <f>IF(AND(D2=1,D6=0),IF(D2=1,B18,B22),IF(D2=0,B22,$A$4))</f>
        <v>0</v>
      </c>
      <c r="H20" s="130" t="str">
        <f>IF(AND(D18=1,D22=0),IF(D18=1,C18,C22),IF(D18=0,C22,$A$4))</f>
        <v>TABOR KRZYSZTOF</v>
      </c>
      <c r="I20" s="80" t="s">
        <v>22</v>
      </c>
      <c r="L20" s="82"/>
      <c r="M20" s="83"/>
      <c r="N20" s="83"/>
      <c r="O20" s="256"/>
      <c r="P20" s="256"/>
      <c r="Q20" s="82"/>
      <c r="R20" s="83"/>
      <c r="S20" s="83"/>
      <c r="T20" s="241"/>
      <c r="U20" s="241"/>
      <c r="V20" s="241"/>
      <c r="W20" s="241"/>
      <c r="X20" s="82"/>
      <c r="Y20" s="83"/>
    </row>
    <row r="21" spans="1:28" s="81" customFormat="1" ht="27.95" customHeight="1">
      <c r="A21" s="261"/>
      <c r="B21" s="82"/>
      <c r="C21" s="86"/>
      <c r="D21" s="83"/>
      <c r="E21" s="256"/>
      <c r="F21" s="256"/>
      <c r="G21" s="82"/>
      <c r="H21" s="130" t="str">
        <f>IF(AND(D18=1,D22=0),IF(D18=1,C19,C23),IF(D18=0,C23,$A$4))</f>
        <v>JAWORZNICKI KLUB KARATE</v>
      </c>
      <c r="I21" s="83"/>
      <c r="J21" s="241"/>
      <c r="K21" s="241"/>
      <c r="L21" s="82"/>
      <c r="M21" s="83"/>
      <c r="N21" s="83"/>
      <c r="O21" s="256"/>
      <c r="P21" s="256"/>
      <c r="Q21" s="82"/>
      <c r="R21" s="83"/>
      <c r="S21" s="83"/>
      <c r="T21" s="241"/>
      <c r="U21" s="241"/>
      <c r="V21" s="241"/>
      <c r="W21" s="241"/>
      <c r="X21" s="82"/>
      <c r="Y21" s="83"/>
    </row>
    <row r="22" spans="1:28" s="81" customFormat="1" ht="27.95" customHeight="1">
      <c r="A22" s="78"/>
      <c r="B22" s="79">
        <v>0</v>
      </c>
      <c r="C22" s="130" t="str">
        <f>VLOOKUP(B22,LISTA!$A$1:$G$249,2,0)</f>
        <v>-</v>
      </c>
      <c r="D22" s="80">
        <v>0</v>
      </c>
      <c r="G22" s="82"/>
      <c r="I22" s="83"/>
      <c r="J22" s="241"/>
      <c r="K22" s="241"/>
      <c r="L22" s="82"/>
      <c r="M22" s="83"/>
      <c r="N22" s="83"/>
      <c r="O22" s="256"/>
      <c r="P22" s="256"/>
      <c r="Q22" s="82"/>
      <c r="R22" s="83"/>
      <c r="S22" s="83"/>
      <c r="T22" s="241"/>
      <c r="U22" s="241"/>
      <c r="V22" s="241"/>
      <c r="W22" s="241"/>
      <c r="X22" s="82"/>
      <c r="Y22" s="83"/>
    </row>
    <row r="23" spans="1:28" s="81" customFormat="1" ht="27.95" customHeight="1">
      <c r="A23" s="84"/>
      <c r="B23" s="82"/>
      <c r="C23" s="131" t="str">
        <f>VLOOKUP(B22,LISTA!$A$1:$G$249,3,0)</f>
        <v>-</v>
      </c>
      <c r="D23" s="83"/>
      <c r="G23" s="82"/>
      <c r="H23" s="84"/>
      <c r="I23" s="83"/>
      <c r="J23" s="241"/>
      <c r="K23" s="241"/>
      <c r="L23" s="138"/>
      <c r="M23" s="83"/>
      <c r="N23" s="83"/>
      <c r="O23" s="256"/>
      <c r="P23" s="256"/>
      <c r="Q23" s="82"/>
      <c r="R23" s="83"/>
      <c r="S23" s="83"/>
      <c r="T23" s="241"/>
      <c r="U23" s="241"/>
      <c r="V23" s="241"/>
      <c r="W23" s="241"/>
      <c r="X23" s="82"/>
      <c r="Y23" s="83"/>
    </row>
    <row r="24" spans="1:28" s="81" customFormat="1" ht="27.95" customHeight="1">
      <c r="A24" s="85"/>
      <c r="B24" s="82"/>
      <c r="C24" s="86"/>
      <c r="D24" s="83"/>
      <c r="G24" s="82"/>
      <c r="H24" s="85"/>
      <c r="I24" s="242" t="s">
        <v>0</v>
      </c>
      <c r="J24" s="242"/>
      <c r="K24" s="87">
        <v>15</v>
      </c>
      <c r="L24" s="132">
        <f>IF(AND(I20=1,I28=0),IF(I20=1,G20,G28),IF(I20=0,G28,$A$4))</f>
        <v>0</v>
      </c>
      <c r="M24" s="130">
        <f>IF(AND(I20=1,I28=0),IF(I20=1,H20,H28),IF(I20=0,H28,$A$4))</f>
        <v>0</v>
      </c>
      <c r="N24" s="80"/>
      <c r="Q24" s="82"/>
      <c r="R24" s="83"/>
      <c r="S24" s="83"/>
      <c r="T24" s="241"/>
      <c r="U24" s="241"/>
      <c r="V24" s="241"/>
      <c r="W24" s="241"/>
      <c r="X24" s="82"/>
      <c r="Y24" s="83"/>
    </row>
    <row r="25" spans="1:28" s="81" customFormat="1" ht="27.95" customHeight="1">
      <c r="A25" s="85"/>
      <c r="B25" s="82"/>
      <c r="C25" s="86"/>
      <c r="D25" s="83"/>
      <c r="G25" s="82"/>
      <c r="H25" s="85"/>
      <c r="I25" s="83"/>
      <c r="J25" s="256"/>
      <c r="K25" s="256"/>
      <c r="L25" s="82"/>
      <c r="M25" s="130">
        <f>IF(AND(I20=1,I28=0),IF(I20=1,H21,H29),IF(I20=0,H29,$A$4))</f>
        <v>0</v>
      </c>
      <c r="N25" s="83"/>
      <c r="O25" s="241"/>
      <c r="P25" s="241"/>
      <c r="Q25" s="82"/>
      <c r="R25" s="83"/>
      <c r="S25" s="83"/>
      <c r="T25" s="241"/>
      <c r="U25" s="241"/>
      <c r="V25" s="241"/>
      <c r="W25" s="241"/>
      <c r="X25" s="82"/>
      <c r="Y25" s="83"/>
    </row>
    <row r="26" spans="1:28" s="81" customFormat="1" ht="27.95" customHeight="1">
      <c r="A26" s="78"/>
      <c r="B26" s="79"/>
      <c r="C26" s="130" t="str">
        <f>VLOOKUP(B26,LISTA!$A$1:$G$249,2,0)</f>
        <v>-</v>
      </c>
      <c r="D26" s="80">
        <v>0</v>
      </c>
      <c r="G26" s="82"/>
      <c r="I26" s="83"/>
      <c r="J26" s="256"/>
      <c r="K26" s="256"/>
      <c r="L26" s="82"/>
      <c r="M26" s="83"/>
      <c r="N26" s="83"/>
      <c r="O26" s="241"/>
      <c r="P26" s="241"/>
      <c r="Q26" s="82"/>
      <c r="R26" s="83"/>
      <c r="S26" s="83"/>
      <c r="T26" s="241"/>
      <c r="U26" s="241"/>
      <c r="V26" s="241"/>
      <c r="W26" s="241"/>
      <c r="X26" s="82"/>
      <c r="Y26" s="83"/>
    </row>
    <row r="27" spans="1:28" s="81" customFormat="1" ht="27.95" customHeight="1">
      <c r="A27" s="84"/>
      <c r="B27" s="82"/>
      <c r="C27" s="130" t="str">
        <f>VLOOKUP(B26,LISTA!$A$1:$G$249,3,0)</f>
        <v>-</v>
      </c>
      <c r="D27" s="83"/>
      <c r="E27" s="241"/>
      <c r="F27" s="241"/>
      <c r="G27" s="82"/>
      <c r="I27" s="83"/>
      <c r="J27" s="256"/>
      <c r="K27" s="256"/>
      <c r="L27" s="82"/>
      <c r="M27" s="83"/>
      <c r="N27" s="83"/>
      <c r="O27" s="241"/>
      <c r="P27" s="241"/>
      <c r="Q27" s="82"/>
      <c r="R27" s="83"/>
      <c r="S27" s="83"/>
      <c r="T27" s="241"/>
      <c r="U27" s="241"/>
      <c r="V27" s="241"/>
      <c r="W27" s="241"/>
      <c r="X27" s="82"/>
      <c r="Y27" s="83"/>
    </row>
    <row r="28" spans="1:28" s="81" customFormat="1" ht="27.95" customHeight="1">
      <c r="A28" s="261"/>
      <c r="B28" s="82"/>
      <c r="C28" s="86"/>
      <c r="D28" s="242" t="s">
        <v>0</v>
      </c>
      <c r="E28" s="242"/>
      <c r="F28" s="87"/>
      <c r="G28" s="132">
        <f>IF(AND(D2=1,D6=0),IF(D2=1,B26,B30),IF(D2=0,B30,$A$4))</f>
        <v>0</v>
      </c>
      <c r="H28" s="130" t="str">
        <f>IF(AND(D26=1,D30=0),IF(D26=1,C26,C30),IF(D26=0,C30,$A$4))</f>
        <v>RAK FRANCESCO</v>
      </c>
      <c r="I28" s="80" t="s">
        <v>22</v>
      </c>
      <c r="L28" s="82"/>
      <c r="M28" s="83"/>
      <c r="N28" s="83"/>
      <c r="O28" s="241"/>
      <c r="P28" s="241"/>
      <c r="Q28" s="262" t="s">
        <v>1</v>
      </c>
      <c r="R28" s="262"/>
      <c r="S28" s="262"/>
      <c r="T28" s="241"/>
      <c r="U28" s="241"/>
      <c r="V28" s="241"/>
      <c r="W28" s="241"/>
      <c r="X28" s="82"/>
      <c r="Y28" s="83"/>
    </row>
    <row r="29" spans="1:28" s="81" customFormat="1" ht="27.95" customHeight="1">
      <c r="A29" s="261"/>
      <c r="B29" s="82"/>
      <c r="C29" s="86"/>
      <c r="D29" s="83"/>
      <c r="E29" s="256"/>
      <c r="F29" s="256"/>
      <c r="G29" s="82"/>
      <c r="H29" s="130" t="str">
        <f>IF(AND(D26=1,D30=0),IF(D26=1,C27,C31),IF(D26=0,C31,$A$4))</f>
        <v>SEIDO KARATE KĘTY</v>
      </c>
      <c r="I29" s="83"/>
      <c r="L29" s="82"/>
      <c r="M29" s="83"/>
      <c r="N29" s="83"/>
      <c r="O29" s="241"/>
      <c r="P29" s="241"/>
      <c r="Q29" s="98"/>
      <c r="R29" s="99" t="s">
        <v>9</v>
      </c>
      <c r="S29" s="100">
        <v>54</v>
      </c>
      <c r="T29" s="241"/>
      <c r="U29" s="241"/>
      <c r="V29" s="241"/>
      <c r="W29" s="241"/>
      <c r="X29" s="82"/>
      <c r="Y29" s="83"/>
    </row>
    <row r="30" spans="1:28" s="81" customFormat="1" ht="27.95" customHeight="1">
      <c r="A30" s="78"/>
      <c r="B30" s="79">
        <v>95</v>
      </c>
      <c r="C30" s="130" t="str">
        <f>VLOOKUP(B30,LISTA!$A$1:$G$249,2,0)</f>
        <v>RAK FRANCESCO</v>
      </c>
      <c r="D30" s="80">
        <v>1</v>
      </c>
      <c r="G30" s="82"/>
      <c r="I30" s="83"/>
      <c r="L30" s="82"/>
      <c r="M30" s="83"/>
      <c r="N30" s="83"/>
      <c r="Q30" s="133">
        <f>IF(AND(N8=0,N24=1),IF(N8=0,L8,L24),IF(N8=1,L24,$A$4))</f>
        <v>0</v>
      </c>
      <c r="R30" s="130">
        <f>IF(AND(N8=0,N24=1),IF(N8=0,M8,M24),IF(N8=1,M24,$A$4))</f>
        <v>0</v>
      </c>
      <c r="S30" s="101"/>
      <c r="T30" s="241"/>
      <c r="U30" s="241"/>
      <c r="V30" s="241"/>
      <c r="W30" s="241"/>
      <c r="X30" s="82"/>
      <c r="Y30" s="83"/>
    </row>
    <row r="31" spans="1:28" s="81" customFormat="1" ht="27.95" customHeight="1">
      <c r="A31" s="84"/>
      <c r="B31" s="82"/>
      <c r="C31" s="130" t="str">
        <f>VLOOKUP(B30,LISTA!$A$1:$G$249,3,0)</f>
        <v>SEIDO KARATE KĘTY</v>
      </c>
      <c r="D31" s="83"/>
      <c r="G31" s="82"/>
      <c r="I31" s="83"/>
      <c r="L31" s="82"/>
      <c r="M31" s="84"/>
      <c r="N31" s="83"/>
      <c r="Q31" s="98"/>
      <c r="R31" s="130">
        <f>IF(AND(N8=0,N24=1),IF(N8=0,M9,M25),IF(N8=1,M25,$A$4))</f>
        <v>0</v>
      </c>
      <c r="S31" s="102"/>
      <c r="T31" s="241"/>
      <c r="U31" s="241"/>
      <c r="V31" s="241"/>
      <c r="W31" s="241"/>
      <c r="X31" s="103"/>
      <c r="Y31" s="104"/>
    </row>
    <row r="32" spans="1:28" s="81" customFormat="1" ht="27.95" customHeight="1">
      <c r="A32" s="85"/>
      <c r="B32" s="82"/>
      <c r="C32" s="86"/>
      <c r="D32" s="83"/>
      <c r="G32" s="82"/>
      <c r="I32" s="83"/>
      <c r="L32" s="82"/>
      <c r="M32" s="85"/>
      <c r="N32" s="83"/>
      <c r="Q32" s="98"/>
      <c r="R32" s="84"/>
      <c r="S32" s="102"/>
      <c r="T32" s="105" t="s">
        <v>9</v>
      </c>
      <c r="U32" s="105"/>
      <c r="V32" s="105"/>
      <c r="W32" s="106">
        <v>62</v>
      </c>
      <c r="X32" s="134">
        <f>IF(AND(S16=1,S48=0),IF(S16=1,Q16,Q48),IF(S16=0,Q48,$A$4))</f>
        <v>0</v>
      </c>
      <c r="Y32" s="135">
        <f>IF(AND(S16=1,S48=0),IF(S16=1,R16,R48),IF(S16=0,R48,$A$4))</f>
        <v>0</v>
      </c>
      <c r="Z32" s="263"/>
      <c r="AA32" s="264"/>
      <c r="AB32" s="264"/>
    </row>
    <row r="33" spans="1:28" s="81" customFormat="1" ht="27.95" customHeight="1">
      <c r="A33" s="85"/>
      <c r="B33" s="82"/>
      <c r="C33" s="86"/>
      <c r="D33" s="83"/>
      <c r="G33" s="82"/>
      <c r="I33" s="83"/>
      <c r="L33" s="82"/>
      <c r="M33" s="85"/>
      <c r="N33" s="83"/>
      <c r="Q33" s="98"/>
      <c r="R33" s="83"/>
      <c r="S33" s="102"/>
      <c r="T33" s="256"/>
      <c r="U33" s="256"/>
      <c r="V33" s="256"/>
      <c r="W33" s="256"/>
      <c r="X33" s="107"/>
      <c r="Y33" s="135">
        <f>IF(AND(S16=1,S48=0),IF(S16=1,R17,R49),IF(S16=0,R49,$A$4))</f>
        <v>0</v>
      </c>
      <c r="Z33" s="263"/>
      <c r="AA33" s="264"/>
      <c r="AB33" s="264"/>
    </row>
    <row r="34" spans="1:28" s="81" customFormat="1" ht="27.95" customHeight="1">
      <c r="A34" s="78"/>
      <c r="B34" s="79">
        <v>35</v>
      </c>
      <c r="C34" s="130" t="str">
        <f>VLOOKUP(B34,LISTA!$A$1:$G$249,2,0)</f>
        <v>NOWICKI  BARTOSZ</v>
      </c>
      <c r="D34" s="80">
        <v>1</v>
      </c>
      <c r="G34" s="82"/>
      <c r="I34" s="83"/>
      <c r="L34" s="82"/>
      <c r="M34" s="83"/>
      <c r="N34" s="83"/>
      <c r="Q34" s="133">
        <f>IF(AND(N40=0,N56=1),IF(N40=0,L40,L56),IF(N40=1,L56,$A$4))</f>
        <v>0</v>
      </c>
      <c r="R34" s="130">
        <f>IF(AND(N40=0,N56=1),IF(N40=0,M40,M56),IF(N40=1,M56,$A$4))</f>
        <v>0</v>
      </c>
      <c r="S34" s="101"/>
      <c r="T34" s="256"/>
      <c r="U34" s="256"/>
      <c r="V34" s="256"/>
      <c r="W34" s="256"/>
      <c r="X34" s="108"/>
      <c r="Y34" s="109"/>
    </row>
    <row r="35" spans="1:28" s="81" customFormat="1" ht="27.95" customHeight="1">
      <c r="A35" s="84"/>
      <c r="B35" s="82"/>
      <c r="C35" s="130" t="str">
        <f>VLOOKUP(B34,LISTA!$A$1:$G$249,3,0)</f>
        <v>KALISKI KLUB KYOKUSHINKAN KARATE DAVID CLUB</v>
      </c>
      <c r="D35" s="83"/>
      <c r="E35" s="241"/>
      <c r="F35" s="241"/>
      <c r="G35" s="82"/>
      <c r="I35" s="83"/>
      <c r="L35" s="82"/>
      <c r="M35" s="83"/>
      <c r="N35" s="83"/>
      <c r="O35" s="256"/>
      <c r="P35" s="256"/>
      <c r="Q35" s="98"/>
      <c r="R35" s="130">
        <f>IF(AND(N40=0,N56=1),IF(N40=0,M41,M57),IF(N40=1,M57,$A$4))</f>
        <v>0</v>
      </c>
      <c r="S35" s="102"/>
      <c r="T35" s="256"/>
      <c r="U35" s="256"/>
      <c r="V35" s="256"/>
      <c r="W35" s="256"/>
      <c r="X35" s="82"/>
      <c r="Y35" s="83"/>
    </row>
    <row r="36" spans="1:28" s="81" customFormat="1" ht="27.95" customHeight="1">
      <c r="A36" s="261"/>
      <c r="B36" s="82"/>
      <c r="C36" s="86"/>
      <c r="D36" s="242" t="s">
        <v>0</v>
      </c>
      <c r="E36" s="242"/>
      <c r="F36" s="87"/>
      <c r="G36" s="132">
        <f>IF(AND(D2=1,D6=0),IF(D2=1,B34,B38),IF(D2=0,B38,$A$4))</f>
        <v>0</v>
      </c>
      <c r="H36" s="130" t="str">
        <f>IF(AND(D34=1,D38=0),IF(D34=1,C34,C38),IF(D34=0,C38,$A$4))</f>
        <v>NOWICKI  BARTOSZ</v>
      </c>
      <c r="I36" s="80" t="s">
        <v>22</v>
      </c>
      <c r="L36" s="82"/>
      <c r="M36" s="83"/>
      <c r="N36" s="83"/>
      <c r="O36" s="256"/>
      <c r="P36" s="256"/>
      <c r="Q36" s="110"/>
      <c r="R36" s="111"/>
      <c r="S36" s="112"/>
      <c r="T36" s="256"/>
      <c r="U36" s="256"/>
      <c r="V36" s="256"/>
      <c r="W36" s="256"/>
      <c r="X36" s="82"/>
      <c r="Y36" s="83"/>
    </row>
    <row r="37" spans="1:28" s="81" customFormat="1" ht="27.95" customHeight="1">
      <c r="A37" s="261"/>
      <c r="B37" s="82"/>
      <c r="C37" s="86"/>
      <c r="D37" s="83"/>
      <c r="E37" s="256"/>
      <c r="F37" s="256"/>
      <c r="G37" s="82"/>
      <c r="H37" s="130" t="str">
        <f>IF(AND(D34=1,D38=0),IF(D34=1,C35,C39),IF(D34=0,C39,$A$4))</f>
        <v>KALISKI KLUB KYOKUSHINKAN KARATE DAVID CLUB</v>
      </c>
      <c r="I37" s="83"/>
      <c r="J37" s="241"/>
      <c r="K37" s="241"/>
      <c r="L37" s="82"/>
      <c r="M37" s="83"/>
      <c r="N37" s="83"/>
      <c r="O37" s="256"/>
      <c r="P37" s="256"/>
      <c r="Q37" s="82"/>
      <c r="R37" s="83"/>
      <c r="S37" s="83"/>
      <c r="T37" s="256"/>
      <c r="U37" s="256"/>
      <c r="V37" s="256"/>
      <c r="W37" s="256"/>
      <c r="X37" s="82"/>
      <c r="Y37" s="83"/>
    </row>
    <row r="38" spans="1:28" s="81" customFormat="1" ht="27.95" customHeight="1">
      <c r="A38" s="78"/>
      <c r="B38" s="79"/>
      <c r="C38" s="130" t="str">
        <f>VLOOKUP(B38,LISTA!$A$1:$G$249,2,0)</f>
        <v>-</v>
      </c>
      <c r="D38" s="80">
        <v>0</v>
      </c>
      <c r="G38" s="82"/>
      <c r="I38" s="83"/>
      <c r="J38" s="241"/>
      <c r="K38" s="241"/>
      <c r="L38" s="82"/>
      <c r="M38" s="83"/>
      <c r="N38" s="83"/>
      <c r="O38" s="256"/>
      <c r="P38" s="256"/>
      <c r="Q38" s="82"/>
      <c r="R38" s="83"/>
      <c r="S38" s="83"/>
      <c r="T38" s="256"/>
      <c r="U38" s="256"/>
      <c r="V38" s="256"/>
      <c r="W38" s="256"/>
      <c r="X38" s="82"/>
      <c r="Y38" s="83"/>
    </row>
    <row r="39" spans="1:28" s="81" customFormat="1" ht="27.95" customHeight="1">
      <c r="A39" s="84"/>
      <c r="B39" s="82"/>
      <c r="C39" s="130" t="str">
        <f>VLOOKUP(B38,LISTA!$A$1:$G$249,3,0)</f>
        <v>-</v>
      </c>
      <c r="D39" s="83"/>
      <c r="G39" s="82"/>
      <c r="H39" s="84"/>
      <c r="I39" s="83"/>
      <c r="J39" s="241"/>
      <c r="K39" s="241"/>
      <c r="L39" s="82"/>
      <c r="M39" s="83"/>
      <c r="N39" s="83"/>
      <c r="O39" s="256"/>
      <c r="P39" s="256"/>
      <c r="Q39" s="82"/>
      <c r="R39" s="83"/>
      <c r="S39" s="83"/>
      <c r="T39" s="256"/>
      <c r="U39" s="256"/>
      <c r="V39" s="256"/>
      <c r="W39" s="256"/>
      <c r="X39" s="82"/>
      <c r="Y39" s="83"/>
    </row>
    <row r="40" spans="1:28" s="81" customFormat="1" ht="27.95" customHeight="1">
      <c r="A40" s="85"/>
      <c r="B40" s="82"/>
      <c r="C40" s="86"/>
      <c r="D40" s="83"/>
      <c r="G40" s="82"/>
      <c r="H40" s="85"/>
      <c r="I40" s="242" t="s">
        <v>0</v>
      </c>
      <c r="J40" s="242"/>
      <c r="K40" s="87">
        <v>16</v>
      </c>
      <c r="L40" s="132">
        <f>IF(AND(I20=1,I28=0),IF(I20=1,G36,G44),IF(I20=0,G44,$A$4))</f>
        <v>0</v>
      </c>
      <c r="M40" s="130">
        <f>IF(AND(I36=1,I44=0),IF(I36=1,H36,H44),IF(I36=0,H44,$A$4))</f>
        <v>0</v>
      </c>
      <c r="N40" s="80"/>
      <c r="Q40" s="82"/>
      <c r="R40" s="83"/>
      <c r="S40" s="83"/>
      <c r="T40" s="256"/>
      <c r="U40" s="256"/>
      <c r="V40" s="256"/>
      <c r="W40" s="256"/>
      <c r="X40" s="82"/>
      <c r="Y40" s="83"/>
    </row>
    <row r="41" spans="1:28" s="81" customFormat="1" ht="27.95" customHeight="1">
      <c r="A41" s="85"/>
      <c r="B41" s="82"/>
      <c r="C41" s="86"/>
      <c r="D41" s="83"/>
      <c r="G41" s="82"/>
      <c r="H41" s="85"/>
      <c r="I41" s="83"/>
      <c r="J41" s="256"/>
      <c r="K41" s="256"/>
      <c r="L41" s="82"/>
      <c r="M41" s="130">
        <f>IF(AND(I36=1,I44=0),IF(I36=1,H37,H45),IF(I36=0,H45,$A$4))</f>
        <v>0</v>
      </c>
      <c r="N41" s="83"/>
      <c r="O41" s="241"/>
      <c r="P41" s="241"/>
      <c r="Q41" s="82"/>
      <c r="R41" s="83"/>
      <c r="S41" s="83"/>
      <c r="T41" s="256"/>
      <c r="U41" s="256"/>
      <c r="V41" s="256"/>
      <c r="W41" s="256"/>
      <c r="X41" s="82"/>
      <c r="Y41" s="83"/>
    </row>
    <row r="42" spans="1:28" s="81" customFormat="1" ht="27.95" customHeight="1">
      <c r="A42" s="78"/>
      <c r="B42" s="79"/>
      <c r="C42" s="130" t="str">
        <f>VLOOKUP(B42,LISTA!$A$1:$G$249,2,0)</f>
        <v>-</v>
      </c>
      <c r="D42" s="80">
        <v>0</v>
      </c>
      <c r="G42" s="82"/>
      <c r="I42" s="83"/>
      <c r="J42" s="256"/>
      <c r="K42" s="256"/>
      <c r="L42" s="82"/>
      <c r="M42" s="83"/>
      <c r="N42" s="83"/>
      <c r="O42" s="241"/>
      <c r="P42" s="241"/>
      <c r="Q42" s="82"/>
      <c r="R42" s="83"/>
      <c r="S42" s="83"/>
      <c r="T42" s="256"/>
      <c r="U42" s="256"/>
      <c r="V42" s="256"/>
      <c r="W42" s="256"/>
      <c r="X42" s="82"/>
      <c r="Y42" s="83"/>
    </row>
    <row r="43" spans="1:28" s="81" customFormat="1" ht="27.95" customHeight="1">
      <c r="A43" s="84"/>
      <c r="B43" s="82"/>
      <c r="C43" s="130" t="str">
        <f>VLOOKUP(B42,LISTA!$A$1:$G$249,3,0)</f>
        <v>-</v>
      </c>
      <c r="D43" s="83"/>
      <c r="E43" s="241"/>
      <c r="F43" s="241"/>
      <c r="G43" s="82"/>
      <c r="I43" s="83"/>
      <c r="J43" s="256"/>
      <c r="K43" s="256"/>
      <c r="L43" s="82"/>
      <c r="M43" s="83"/>
      <c r="N43" s="83"/>
      <c r="O43" s="241"/>
      <c r="P43" s="241"/>
      <c r="Q43" s="82"/>
      <c r="R43" s="83"/>
      <c r="S43" s="83"/>
      <c r="T43" s="256"/>
      <c r="U43" s="256"/>
      <c r="V43" s="256"/>
      <c r="W43" s="256"/>
      <c r="X43" s="82"/>
      <c r="Y43" s="83"/>
    </row>
    <row r="44" spans="1:28" s="81" customFormat="1" ht="27.95" customHeight="1">
      <c r="A44" s="261"/>
      <c r="B44" s="82"/>
      <c r="C44" s="86"/>
      <c r="D44" s="242" t="s">
        <v>0</v>
      </c>
      <c r="E44" s="242"/>
      <c r="F44" s="87"/>
      <c r="G44" s="132">
        <f>IF(AND(D2=1,D6=0),IF(D2=1,B42,B46),IF(D2=0,B46,$A$4))</f>
        <v>0</v>
      </c>
      <c r="H44" s="130" t="str">
        <f>IF(AND(D42=1,D46=0),IF(D42=1,C42,C46),IF(D42=0,C46,$A$4))</f>
        <v>NOWICKI  BARTOSZ</v>
      </c>
      <c r="I44" s="80" t="s">
        <v>22</v>
      </c>
      <c r="L44" s="82"/>
      <c r="M44" s="83"/>
      <c r="N44" s="83"/>
      <c r="O44" s="241"/>
      <c r="P44" s="241"/>
      <c r="Q44" s="82"/>
      <c r="R44" s="83"/>
      <c r="S44" s="83"/>
      <c r="T44" s="256"/>
      <c r="U44" s="256"/>
      <c r="V44" s="256"/>
      <c r="W44" s="256"/>
      <c r="X44" s="82"/>
      <c r="Y44" s="83"/>
    </row>
    <row r="45" spans="1:28" s="81" customFormat="1" ht="27.95" customHeight="1">
      <c r="A45" s="261"/>
      <c r="B45" s="82"/>
      <c r="C45" s="86"/>
      <c r="D45" s="83"/>
      <c r="E45" s="256"/>
      <c r="F45" s="256"/>
      <c r="G45" s="82"/>
      <c r="H45" s="130" t="str">
        <f>IF(AND(D42=1,D46=0),IF(D42=1,C43,C47),IF(D42=0,C47,$A$4))</f>
        <v>KALISKI KLUB KYOKUSHINKAN KARATE DAVID CLUB</v>
      </c>
      <c r="I45" s="83"/>
      <c r="L45" s="82"/>
      <c r="M45" s="83"/>
      <c r="N45" s="83"/>
      <c r="O45" s="241"/>
      <c r="P45" s="241"/>
      <c r="Q45" s="82"/>
      <c r="R45" s="83"/>
      <c r="S45" s="83"/>
      <c r="T45" s="256"/>
      <c r="U45" s="256"/>
      <c r="V45" s="256"/>
      <c r="W45" s="256"/>
      <c r="X45" s="82"/>
      <c r="Y45" s="83"/>
    </row>
    <row r="46" spans="1:28" s="81" customFormat="1" ht="27.95" customHeight="1">
      <c r="A46" s="78"/>
      <c r="B46" s="79">
        <v>35</v>
      </c>
      <c r="C46" s="130" t="str">
        <f>VLOOKUP(B46,LISTA!$A$1:$G$249,2,0)</f>
        <v>NOWICKI  BARTOSZ</v>
      </c>
      <c r="D46" s="80">
        <v>1</v>
      </c>
      <c r="G46" s="82"/>
      <c r="I46" s="83"/>
      <c r="L46" s="82"/>
      <c r="M46" s="83"/>
      <c r="N46" s="83"/>
      <c r="O46" s="241"/>
      <c r="P46" s="241"/>
      <c r="Q46" s="82"/>
      <c r="R46" s="83"/>
      <c r="S46" s="83"/>
      <c r="T46" s="256"/>
      <c r="U46" s="256"/>
      <c r="V46" s="256"/>
      <c r="W46" s="256"/>
      <c r="X46" s="82"/>
      <c r="Y46" s="83"/>
    </row>
    <row r="47" spans="1:28" s="81" customFormat="1" ht="27.95" customHeight="1">
      <c r="A47" s="84"/>
      <c r="B47" s="82"/>
      <c r="C47" s="130" t="str">
        <f>VLOOKUP(B46,LISTA!$A$1:$G$249,3,0)</f>
        <v>KALISKI KLUB KYOKUSHINKAN KARATE DAVID CLUB</v>
      </c>
      <c r="D47" s="83"/>
      <c r="G47" s="82"/>
      <c r="I47" s="83"/>
      <c r="L47" s="82"/>
      <c r="N47" s="83"/>
      <c r="O47" s="241"/>
      <c r="P47" s="241"/>
      <c r="Q47" s="82"/>
      <c r="R47" s="83"/>
      <c r="S47" s="83"/>
      <c r="T47" s="256"/>
      <c r="U47" s="256"/>
      <c r="V47" s="256"/>
      <c r="W47" s="256"/>
      <c r="X47" s="82"/>
      <c r="Y47" s="83"/>
    </row>
    <row r="48" spans="1:28" s="81" customFormat="1" ht="27.95" customHeight="1">
      <c r="A48" s="85"/>
      <c r="B48" s="82"/>
      <c r="C48" s="86"/>
      <c r="D48" s="83"/>
      <c r="G48" s="82"/>
      <c r="I48" s="83"/>
      <c r="L48" s="82"/>
      <c r="N48" s="242" t="s">
        <v>0</v>
      </c>
      <c r="O48" s="242"/>
      <c r="P48" s="87">
        <v>41</v>
      </c>
      <c r="Q48" s="132">
        <f>IF(AND(N40=1,N56=0),IF(N40=1,L40,L56),IF(N40=0,L56,$A$4))</f>
        <v>0</v>
      </c>
      <c r="R48" s="130">
        <f>IF(AND(N40=1,N56=0),IF(N40=1,M40,M56),IF(N40=0,M56,$A$4))</f>
        <v>0</v>
      </c>
      <c r="S48" s="80"/>
      <c r="X48" s="265"/>
      <c r="Y48" s="265"/>
      <c r="Z48" s="265"/>
    </row>
    <row r="49" spans="1:27" s="81" customFormat="1" ht="27.95" customHeight="1">
      <c r="A49" s="85"/>
      <c r="B49" s="82"/>
      <c r="C49" s="86"/>
      <c r="D49" s="83"/>
      <c r="G49" s="82"/>
      <c r="I49" s="83"/>
      <c r="L49" s="82"/>
      <c r="N49" s="83"/>
      <c r="O49" s="256"/>
      <c r="P49" s="256"/>
      <c r="Q49" s="82"/>
      <c r="R49" s="130">
        <f>IF(AND(N40=1,N56=0),IF(N40=1,M41,M57),IF(N40=0,M57,$A$4))</f>
        <v>0</v>
      </c>
      <c r="S49" s="83"/>
      <c r="W49" s="113"/>
      <c r="X49" s="114"/>
      <c r="Y49" s="115"/>
      <c r="Z49" s="115" t="s">
        <v>10</v>
      </c>
      <c r="AA49" s="83"/>
    </row>
    <row r="50" spans="1:27" s="81" customFormat="1" ht="27.95" customHeight="1">
      <c r="A50" s="78"/>
      <c r="B50" s="79">
        <v>119</v>
      </c>
      <c r="C50" s="130" t="str">
        <f>VLOOKUP(B50,LISTA!$A$1:$G$249,2,0)</f>
        <v>KONEFAŁ  FILIP</v>
      </c>
      <c r="D50" s="80">
        <v>1</v>
      </c>
      <c r="G50" s="82"/>
      <c r="I50" s="83"/>
      <c r="L50" s="82"/>
      <c r="M50" s="83"/>
      <c r="N50" s="83"/>
      <c r="O50" s="256"/>
      <c r="P50" s="256"/>
      <c r="Q50" s="82"/>
      <c r="R50" s="83"/>
      <c r="S50" s="83"/>
      <c r="W50" s="266" t="s">
        <v>2</v>
      </c>
      <c r="X50" s="113">
        <f>X32</f>
        <v>0</v>
      </c>
      <c r="Y50" s="113">
        <f>Y32</f>
        <v>0</v>
      </c>
      <c r="Z50" s="113">
        <v>4</v>
      </c>
      <c r="AA50" s="83"/>
    </row>
    <row r="51" spans="1:27" s="81" customFormat="1" ht="27.95" customHeight="1">
      <c r="A51" s="84"/>
      <c r="B51" s="82"/>
      <c r="C51" s="130" t="str">
        <f>VLOOKUP(B50,LISTA!$A$1:$G$249,3,0)</f>
        <v>KLUB SPORTÓW I SZTUK WALK W TURKU</v>
      </c>
      <c r="D51" s="83"/>
      <c r="E51" s="241"/>
      <c r="F51" s="241"/>
      <c r="G51" s="82"/>
      <c r="I51" s="83"/>
      <c r="L51" s="82"/>
      <c r="M51" s="83"/>
      <c r="N51" s="83"/>
      <c r="O51" s="256"/>
      <c r="P51" s="256"/>
      <c r="Q51" s="82"/>
      <c r="R51" s="83"/>
      <c r="S51" s="83"/>
      <c r="W51" s="266"/>
      <c r="X51" s="113"/>
      <c r="Y51" s="113">
        <f>Y33</f>
        <v>0</v>
      </c>
      <c r="Z51" s="113"/>
      <c r="AA51" s="83"/>
    </row>
    <row r="52" spans="1:27" s="81" customFormat="1" ht="27.95" customHeight="1">
      <c r="A52" s="261"/>
      <c r="B52" s="82"/>
      <c r="C52" s="86"/>
      <c r="D52" s="242" t="s">
        <v>0</v>
      </c>
      <c r="E52" s="242"/>
      <c r="F52" s="87"/>
      <c r="G52" s="132">
        <f>IF(AND(D2=1,D6=0),IF(D2=1,B50,B54),IF(D2=0,B54,$A$4))</f>
        <v>0</v>
      </c>
      <c r="H52" s="130" t="str">
        <f>IF(AND(D50=1,D54=0),IF(D50=1,C50,C54),IF(D50=0,C54,$A$4))</f>
        <v>KONEFAŁ  FILIP</v>
      </c>
      <c r="I52" s="80" t="s">
        <v>22</v>
      </c>
      <c r="L52" s="82"/>
      <c r="M52" s="83"/>
      <c r="N52" s="83"/>
      <c r="O52" s="256"/>
      <c r="P52" s="256"/>
      <c r="Q52" s="82"/>
      <c r="R52" s="83"/>
      <c r="S52" s="83"/>
      <c r="W52" s="266" t="s">
        <v>3</v>
      </c>
      <c r="X52" s="116">
        <f>IF(S16=0,Q16,Q48)</f>
        <v>0</v>
      </c>
      <c r="Y52" s="116">
        <f>IF(S16=0,R16,R48)</f>
        <v>0</v>
      </c>
      <c r="Z52" s="113">
        <v>3</v>
      </c>
      <c r="AA52" s="83"/>
    </row>
    <row r="53" spans="1:27" s="81" customFormat="1" ht="27.95" customHeight="1">
      <c r="A53" s="261"/>
      <c r="B53" s="82"/>
      <c r="C53" s="86"/>
      <c r="D53" s="83"/>
      <c r="E53" s="256"/>
      <c r="F53" s="256"/>
      <c r="G53" s="82"/>
      <c r="H53" s="130" t="str">
        <f>IF(AND(D50=1,D54=0),IF(D50=1,C51,C55),IF(D50=0,C55,$A$4))</f>
        <v>KLUB SPORTÓW I SZTUK WALK W TURKU</v>
      </c>
      <c r="I53" s="83"/>
      <c r="J53" s="241"/>
      <c r="K53" s="241"/>
      <c r="L53" s="82"/>
      <c r="M53" s="83"/>
      <c r="N53" s="83"/>
      <c r="O53" s="256"/>
      <c r="P53" s="256"/>
      <c r="Q53" s="82"/>
      <c r="R53" s="83"/>
      <c r="S53" s="83"/>
      <c r="W53" s="266"/>
      <c r="X53" s="113"/>
      <c r="Y53" s="116">
        <f>IF(S16=0,R17,R49)</f>
        <v>0</v>
      </c>
      <c r="Z53" s="113"/>
      <c r="AA53" s="83"/>
    </row>
    <row r="54" spans="1:27" s="81" customFormat="1" ht="27.95" customHeight="1">
      <c r="A54" s="78"/>
      <c r="B54" s="79"/>
      <c r="C54" s="130" t="str">
        <f>VLOOKUP(B54,LISTA!$A$1:$G$249,2,0)</f>
        <v>-</v>
      </c>
      <c r="D54" s="80">
        <v>0</v>
      </c>
      <c r="G54" s="82"/>
      <c r="I54" s="83"/>
      <c r="J54" s="241"/>
      <c r="K54" s="241"/>
      <c r="L54" s="82"/>
      <c r="M54" s="83"/>
      <c r="N54" s="83"/>
      <c r="O54" s="256"/>
      <c r="P54" s="256"/>
      <c r="Q54" s="82"/>
      <c r="R54" s="83"/>
      <c r="S54" s="83"/>
      <c r="W54" s="266" t="s">
        <v>4</v>
      </c>
      <c r="X54" s="116">
        <f>IF(S30=1,Q30,Q34)</f>
        <v>0</v>
      </c>
      <c r="Y54" s="116">
        <f>IF(S30=1,R30,R34)</f>
        <v>0</v>
      </c>
      <c r="Z54" s="113">
        <v>2</v>
      </c>
      <c r="AA54" s="83"/>
    </row>
    <row r="55" spans="1:27" s="81" customFormat="1" ht="27.95" customHeight="1">
      <c r="A55" s="84"/>
      <c r="B55" s="82"/>
      <c r="C55" s="130" t="str">
        <f>VLOOKUP(B54,LISTA!$A$1:$G$249,3,0)</f>
        <v>-</v>
      </c>
      <c r="D55" s="83"/>
      <c r="G55" s="82"/>
      <c r="H55" s="84"/>
      <c r="I55" s="83"/>
      <c r="J55" s="241"/>
      <c r="K55" s="241"/>
      <c r="L55" s="82"/>
      <c r="M55" s="83"/>
      <c r="N55" s="83"/>
      <c r="O55" s="256"/>
      <c r="P55" s="256"/>
      <c r="Q55" s="82"/>
      <c r="R55" s="83"/>
      <c r="S55" s="83"/>
      <c r="W55" s="266"/>
      <c r="X55" s="113"/>
      <c r="Y55" s="116">
        <f>IF(S30=1,R31,R35)</f>
        <v>0</v>
      </c>
      <c r="Z55" s="113"/>
      <c r="AA55" s="83"/>
    </row>
    <row r="56" spans="1:27" s="81" customFormat="1" ht="27.95" customHeight="1">
      <c r="A56" s="85"/>
      <c r="B56" s="82"/>
      <c r="C56" s="86"/>
      <c r="D56" s="83"/>
      <c r="G56" s="82"/>
      <c r="H56" s="85"/>
      <c r="I56" s="242" t="s">
        <v>0</v>
      </c>
      <c r="J56" s="242"/>
      <c r="K56" s="87">
        <v>17</v>
      </c>
      <c r="L56" s="132">
        <f>IF(AND(I20=1,I28=0),IF(I20=1,G52,G60),IF(I20=0,G60,$A$4))</f>
        <v>0</v>
      </c>
      <c r="M56" s="130">
        <f>IF(AND(I52=1,I60=0),IF(I52=1,H52,H60),IF(I52=0,H60,$A$4))</f>
        <v>0</v>
      </c>
      <c r="N56" s="80"/>
      <c r="Q56" s="82"/>
      <c r="R56" s="83"/>
      <c r="S56" s="83"/>
      <c r="W56" s="266" t="s">
        <v>5</v>
      </c>
      <c r="X56" s="116">
        <f>IF(S30=0,Q30,Q34)</f>
        <v>0</v>
      </c>
      <c r="Y56" s="116">
        <f>IF(S30=0,R30,R34)</f>
        <v>0</v>
      </c>
      <c r="Z56" s="113">
        <v>1</v>
      </c>
      <c r="AA56" s="83"/>
    </row>
    <row r="57" spans="1:27" s="81" customFormat="1" ht="27.95" customHeight="1">
      <c r="A57" s="85"/>
      <c r="B57" s="82"/>
      <c r="C57" s="86"/>
      <c r="D57" s="83"/>
      <c r="G57" s="82"/>
      <c r="H57" s="85"/>
      <c r="I57" s="83"/>
      <c r="J57" s="256" t="s">
        <v>280</v>
      </c>
      <c r="K57" s="256"/>
      <c r="L57" s="82"/>
      <c r="M57" s="130">
        <f>IF(AND(I52=1,I60=0),IF(I52=1,H53,H61),IF(I52=0,H61,$A$4))</f>
        <v>0</v>
      </c>
      <c r="N57" s="83"/>
      <c r="Q57" s="82"/>
      <c r="R57" s="83"/>
      <c r="S57" s="83"/>
      <c r="W57" s="266"/>
      <c r="X57" s="113"/>
      <c r="Y57" s="116">
        <f>IF(S30=0,R31,R35)</f>
        <v>0</v>
      </c>
      <c r="Z57" s="117"/>
    </row>
    <row r="58" spans="1:27" s="81" customFormat="1" ht="27.95" customHeight="1">
      <c r="A58" s="78"/>
      <c r="B58" s="79"/>
      <c r="C58" s="130" t="str">
        <f>VLOOKUP(B58,LISTA!$A$1:$G$249,2,0)</f>
        <v>-</v>
      </c>
      <c r="D58" s="80">
        <v>0</v>
      </c>
      <c r="G58" s="82"/>
      <c r="I58" s="83"/>
      <c r="J58" s="256"/>
      <c r="K58" s="256"/>
      <c r="L58" s="82"/>
      <c r="M58" s="83"/>
      <c r="N58" s="83"/>
      <c r="Q58" s="82"/>
      <c r="R58" s="83"/>
      <c r="S58" s="83"/>
      <c r="X58" s="82"/>
      <c r="Y58" s="83"/>
    </row>
    <row r="59" spans="1:27" s="81" customFormat="1" ht="27.95" customHeight="1">
      <c r="A59" s="84"/>
      <c r="B59" s="82"/>
      <c r="C59" s="130" t="str">
        <f>VLOOKUP(B58,LISTA!$A$1:$G$249,3,0)</f>
        <v>-</v>
      </c>
      <c r="D59" s="83"/>
      <c r="E59" s="241"/>
      <c r="F59" s="241"/>
      <c r="G59" s="82"/>
      <c r="I59" s="83"/>
      <c r="J59" s="256"/>
      <c r="K59" s="256"/>
      <c r="L59" s="82"/>
      <c r="M59" s="83"/>
      <c r="N59" s="83"/>
      <c r="Q59" s="82"/>
      <c r="R59" s="83"/>
      <c r="S59" s="83"/>
      <c r="X59" s="82"/>
      <c r="Y59" s="83"/>
    </row>
    <row r="60" spans="1:27" s="81" customFormat="1" ht="27.95" customHeight="1">
      <c r="A60" s="261"/>
      <c r="B60" s="82"/>
      <c r="C60" s="86"/>
      <c r="D60" s="242" t="s">
        <v>0</v>
      </c>
      <c r="E60" s="242"/>
      <c r="F60" s="87"/>
      <c r="G60" s="132">
        <f>IF(AND(D2=1,D6=0),IF(D2=1,B58,B62),IF(D2=0,B62,$A$4))</f>
        <v>0</v>
      </c>
      <c r="H60" s="130" t="str">
        <f>IF(AND(D58=1,D62=0),IF(D58=1,C58,C62),IF(D58=0,C62,$A$4))</f>
        <v>GERTCHEN JAN</v>
      </c>
      <c r="I60" s="80" t="s">
        <v>22</v>
      </c>
      <c r="L60" s="82"/>
      <c r="M60" s="83"/>
      <c r="N60" s="83"/>
      <c r="Q60" s="82"/>
      <c r="R60" s="83"/>
      <c r="S60" s="83"/>
      <c r="X60" s="82"/>
      <c r="Y60" s="83"/>
    </row>
    <row r="61" spans="1:27" s="81" customFormat="1" ht="27.95" customHeight="1">
      <c r="A61" s="261"/>
      <c r="B61" s="82"/>
      <c r="C61" s="86"/>
      <c r="D61" s="83"/>
      <c r="E61" s="256"/>
      <c r="F61" s="256"/>
      <c r="G61" s="82"/>
      <c r="H61" s="130" t="str">
        <f>IF(AND(D58=1,D62=0),IF(D58=1,C59,C63),IF(D58=0,C63,$A$4))</f>
        <v>KLUB WALKI WASHI ZŁOCIENIEC</v>
      </c>
      <c r="I61" s="83"/>
      <c r="L61" s="82"/>
      <c r="M61" s="83"/>
      <c r="N61" s="83"/>
      <c r="Q61" s="82"/>
      <c r="R61" s="83"/>
      <c r="S61" s="83"/>
      <c r="X61" s="82"/>
      <c r="Y61" s="83"/>
    </row>
    <row r="62" spans="1:27" s="81" customFormat="1" ht="27.95" customHeight="1">
      <c r="A62" s="78"/>
      <c r="B62" s="79">
        <v>192</v>
      </c>
      <c r="C62" s="130" t="str">
        <f>VLOOKUP(B62,LISTA!$A$1:$G$249,2,0)</f>
        <v>GERTCHEN JAN</v>
      </c>
      <c r="D62" s="80">
        <v>1</v>
      </c>
      <c r="G62" s="82"/>
      <c r="I62" s="83"/>
      <c r="L62" s="82"/>
      <c r="M62" s="83"/>
      <c r="N62" s="83"/>
      <c r="Q62" s="82"/>
      <c r="R62" s="83"/>
      <c r="S62" s="83"/>
      <c r="X62" s="82"/>
      <c r="Y62" s="83"/>
    </row>
    <row r="63" spans="1:27" s="81" customFormat="1" ht="27.95" customHeight="1">
      <c r="A63" s="84"/>
      <c r="B63" s="83"/>
      <c r="C63" s="130" t="str">
        <f>VLOOKUP(B62,LISTA!$A$1:$G$249,3,0)</f>
        <v>KLUB WALKI WASHI ZŁOCIENIEC</v>
      </c>
      <c r="D63" s="83"/>
      <c r="G63" s="82"/>
      <c r="I63" s="83"/>
      <c r="L63" s="82"/>
      <c r="M63" s="83"/>
      <c r="N63" s="83"/>
      <c r="Q63" s="82"/>
      <c r="R63" s="83"/>
      <c r="S63" s="83"/>
      <c r="X63" s="82"/>
      <c r="Y63" s="83"/>
    </row>
    <row r="64" spans="1:27" s="81" customFormat="1" ht="27.95" customHeight="1">
      <c r="A64" s="85"/>
      <c r="B64" s="83"/>
      <c r="C64" s="86"/>
      <c r="D64" s="83"/>
      <c r="G64" s="82"/>
      <c r="I64" s="83"/>
      <c r="L64" s="82"/>
      <c r="M64" s="83"/>
      <c r="N64" s="83"/>
      <c r="Q64" s="82"/>
      <c r="R64" s="83"/>
      <c r="S64" s="83"/>
      <c r="X64" s="82"/>
      <c r="Y64" s="83"/>
    </row>
    <row r="65" spans="1:26" s="123" customFormat="1" ht="30">
      <c r="A65" s="118"/>
      <c r="B65" s="119"/>
      <c r="C65" s="120"/>
      <c r="D65" s="119"/>
      <c r="E65" s="121"/>
      <c r="F65" s="121"/>
      <c r="G65" s="122"/>
      <c r="H65" s="121"/>
      <c r="I65" s="119"/>
      <c r="J65" s="121"/>
      <c r="K65" s="121"/>
      <c r="L65" s="122"/>
      <c r="M65" s="119"/>
      <c r="N65" s="119"/>
      <c r="O65" s="121"/>
      <c r="P65" s="121"/>
      <c r="Q65" s="122"/>
      <c r="R65" s="119"/>
      <c r="S65" s="119"/>
      <c r="T65" s="121"/>
      <c r="U65" s="121"/>
      <c r="V65" s="121"/>
      <c r="W65" s="121"/>
      <c r="X65" s="122"/>
      <c r="Y65" s="119"/>
      <c r="Z65" s="121"/>
    </row>
  </sheetData>
  <mergeCells count="69">
    <mergeCell ref="I56:J56"/>
    <mergeCell ref="W56:W57"/>
    <mergeCell ref="J57:K59"/>
    <mergeCell ref="E59:F59"/>
    <mergeCell ref="A60:A61"/>
    <mergeCell ref="D60:E60"/>
    <mergeCell ref="E61:F61"/>
    <mergeCell ref="X48:Z48"/>
    <mergeCell ref="O49:P55"/>
    <mergeCell ref="W50:W51"/>
    <mergeCell ref="E51:F51"/>
    <mergeCell ref="A52:A53"/>
    <mergeCell ref="D52:E52"/>
    <mergeCell ref="W52:W53"/>
    <mergeCell ref="E53:F53"/>
    <mergeCell ref="J53:K55"/>
    <mergeCell ref="W54:W55"/>
    <mergeCell ref="N48:O48"/>
    <mergeCell ref="Z32:AB33"/>
    <mergeCell ref="T33:W47"/>
    <mergeCell ref="E35:F35"/>
    <mergeCell ref="O35:P39"/>
    <mergeCell ref="A36:A37"/>
    <mergeCell ref="D36:E36"/>
    <mergeCell ref="E37:F37"/>
    <mergeCell ref="J37:K39"/>
    <mergeCell ref="I40:J40"/>
    <mergeCell ref="J41:K43"/>
    <mergeCell ref="O41:P47"/>
    <mergeCell ref="E43:F43"/>
    <mergeCell ref="A44:A45"/>
    <mergeCell ref="D44:E44"/>
    <mergeCell ref="E45:F45"/>
    <mergeCell ref="N16:O16"/>
    <mergeCell ref="O17:P23"/>
    <mergeCell ref="T17:W31"/>
    <mergeCell ref="E19:F19"/>
    <mergeCell ref="A20:A21"/>
    <mergeCell ref="D20:E20"/>
    <mergeCell ref="E21:F21"/>
    <mergeCell ref="J21:K23"/>
    <mergeCell ref="I24:J24"/>
    <mergeCell ref="J25:K27"/>
    <mergeCell ref="O25:P29"/>
    <mergeCell ref="E27:F27"/>
    <mergeCell ref="A28:A29"/>
    <mergeCell ref="D28:E28"/>
    <mergeCell ref="Q28:S28"/>
    <mergeCell ref="E29:F29"/>
    <mergeCell ref="J9:K11"/>
    <mergeCell ref="O9:P15"/>
    <mergeCell ref="R10:W11"/>
    <mergeCell ref="E11:F11"/>
    <mergeCell ref="A12:A13"/>
    <mergeCell ref="D12:E12"/>
    <mergeCell ref="E13:F13"/>
    <mergeCell ref="E5:F5"/>
    <mergeCell ref="J5:K7"/>
    <mergeCell ref="R6:U6"/>
    <mergeCell ref="V6:W6"/>
    <mergeCell ref="I8:J8"/>
    <mergeCell ref="R8:U8"/>
    <mergeCell ref="V8:W8"/>
    <mergeCell ref="B1:H1"/>
    <mergeCell ref="E3:F3"/>
    <mergeCell ref="D4:E4"/>
    <mergeCell ref="I1:Y1"/>
    <mergeCell ref="R3:R4"/>
    <mergeCell ref="S3:W4"/>
  </mergeCells>
  <dataValidations count="2">
    <dataValidation type="list" allowBlank="1" sqref="B34 B30 B26 B22 B18 B14 B10 B6 B62 B58 B54 B50 B46 B42 B38">
      <formula1>#REF!</formula1>
    </dataValidation>
    <dataValidation type="list" allowBlank="1" sqref="B2">
      <formula1>#REF!</formula1>
    </dataValidation>
  </dataValidations>
  <printOptions horizontalCentered="1" verticalCentered="1"/>
  <pageMargins left="0.25" right="0.25" top="0.75" bottom="0.75" header="0.3" footer="0.3"/>
  <pageSetup paperSize="180" scale="37" pageOrder="overThenDown" orientation="landscape" horizontalDpi="4294967293" verticalDpi="4294967293"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MJ65"/>
  <sheetViews>
    <sheetView topLeftCell="A31" zoomScale="40" zoomScaleNormal="40" workbookViewId="0">
      <selection activeCell="F16" sqref="F16"/>
    </sheetView>
  </sheetViews>
  <sheetFormatPr defaultRowHeight="26.25"/>
  <cols>
    <col min="1" max="1" width="2.625" style="124" customWidth="1"/>
    <col min="2" max="2" width="9.25" style="125" customWidth="1"/>
    <col min="3" max="3" width="55.625" style="126" customWidth="1"/>
    <col min="4" max="4" width="6.625" style="125" customWidth="1"/>
    <col min="5" max="5" width="13.875" style="123" customWidth="1"/>
    <col min="6" max="6" width="10.75" style="123" customWidth="1"/>
    <col min="7" max="7" width="9.25" style="127" customWidth="1"/>
    <col min="8" max="8" width="56.375" style="123" customWidth="1"/>
    <col min="9" max="9" width="6.625" style="125" customWidth="1"/>
    <col min="10" max="10" width="13.875" style="123" customWidth="1"/>
    <col min="11" max="11" width="10.75" style="123" customWidth="1"/>
    <col min="12" max="12" width="9.25" style="127" customWidth="1"/>
    <col min="13" max="13" width="55.25" style="125" customWidth="1"/>
    <col min="14" max="14" width="6.625" style="125" customWidth="1"/>
    <col min="15" max="15" width="14" style="123" customWidth="1"/>
    <col min="16" max="16" width="10.75" style="123" customWidth="1"/>
    <col min="17" max="17" width="9.25" style="127" customWidth="1"/>
    <col min="18" max="18" width="56" style="125" customWidth="1"/>
    <col min="19" max="19" width="10.25" style="125" customWidth="1"/>
    <col min="20" max="20" width="10.75" style="123" customWidth="1"/>
    <col min="21" max="21" width="7.25" style="123" customWidth="1"/>
    <col min="22" max="22" width="3.75" style="123" customWidth="1"/>
    <col min="23" max="23" width="21.5" style="123" customWidth="1"/>
    <col min="24" max="24" width="15" style="127" customWidth="1"/>
    <col min="25" max="25" width="56.625" style="125" customWidth="1"/>
    <col min="26" max="26" width="23.625" style="123" customWidth="1"/>
    <col min="27" max="1024" width="10.75" style="123" customWidth="1"/>
    <col min="1025" max="1025" width="9" style="128" customWidth="1"/>
    <col min="1026" max="16384" width="9" style="128"/>
  </cols>
  <sheetData>
    <row r="1" spans="1:25" s="77" customFormat="1" ht="45" customHeight="1">
      <c r="A1" s="76"/>
      <c r="B1" s="240" t="s">
        <v>257</v>
      </c>
      <c r="C1" s="240"/>
      <c r="D1" s="240"/>
      <c r="E1" s="240"/>
      <c r="F1" s="240"/>
      <c r="G1" s="240"/>
      <c r="H1" s="240"/>
      <c r="I1" s="243" t="str">
        <f ca="1">MID(CELL("nazwa_pliku",A1),FIND("]",CELL("nazwa_pliku",A1),1)+1,100)</f>
        <v>ROCZNIK 2005-2006 +50KG CH</v>
      </c>
      <c r="J1" s="243"/>
      <c r="K1" s="243"/>
      <c r="L1" s="243"/>
      <c r="M1" s="243"/>
      <c r="N1" s="243"/>
      <c r="O1" s="243"/>
      <c r="P1" s="243"/>
      <c r="Q1" s="243"/>
      <c r="R1" s="243"/>
      <c r="S1" s="243"/>
      <c r="T1" s="243"/>
      <c r="U1" s="243"/>
      <c r="V1" s="243"/>
      <c r="W1" s="243"/>
      <c r="X1" s="243"/>
      <c r="Y1" s="243"/>
    </row>
    <row r="2" spans="1:25" s="81" customFormat="1" ht="27.95" customHeight="1">
      <c r="A2" s="78"/>
      <c r="B2" s="79">
        <v>106</v>
      </c>
      <c r="C2" s="130" t="str">
        <f>VLOOKUP(B2,LISTA!A1:G249,2,0)</f>
        <v>MACHWITZ MATEUSZ</v>
      </c>
      <c r="D2" s="80">
        <v>1</v>
      </c>
      <c r="G2" s="82"/>
      <c r="I2" s="83"/>
      <c r="L2" s="82"/>
      <c r="M2" s="83"/>
      <c r="N2" s="83"/>
      <c r="Q2" s="82"/>
      <c r="R2" s="83"/>
      <c r="S2" s="83"/>
      <c r="X2" s="82"/>
      <c r="Y2" s="83"/>
    </row>
    <row r="3" spans="1:25" s="81" customFormat="1" ht="27.95" customHeight="1">
      <c r="A3" s="84"/>
      <c r="B3" s="82"/>
      <c r="C3" s="131" t="str">
        <f>VLOOKUP(B2,LISTA!$A$1:$G$249,3,0)</f>
        <v>ŚLĄSKI KLUB KARATE I KICK-BOXINGU LUBSZA</v>
      </c>
      <c r="D3" s="83"/>
      <c r="E3" s="241"/>
      <c r="F3" s="241"/>
      <c r="G3" s="82"/>
      <c r="I3" s="83"/>
      <c r="L3" s="82"/>
      <c r="M3" s="83"/>
      <c r="N3" s="83"/>
      <c r="Q3" s="82"/>
      <c r="R3" s="244" t="s">
        <v>260</v>
      </c>
      <c r="S3" s="246" t="s">
        <v>279</v>
      </c>
      <c r="T3" s="246"/>
      <c r="U3" s="246"/>
      <c r="V3" s="246"/>
      <c r="W3" s="247"/>
      <c r="X3" s="82"/>
      <c r="Y3" s="83"/>
    </row>
    <row r="4" spans="1:25" s="81" customFormat="1" ht="27.95" customHeight="1">
      <c r="A4" s="85"/>
      <c r="B4" s="82"/>
      <c r="C4" s="86"/>
      <c r="D4" s="242" t="s">
        <v>0</v>
      </c>
      <c r="E4" s="242"/>
      <c r="F4" s="87"/>
      <c r="G4" s="132">
        <f>IF(AND(D2=1,D6=0),IF(D2=1,B2,B6),IF(D2=0,B6,$A$4))</f>
        <v>106</v>
      </c>
      <c r="H4" s="130" t="str">
        <f>IF(AND(D2=1,D6=0),IF(D2=1,C2,C6),IF(D2=0,C6,$A$4))</f>
        <v>MACHWITZ MATEUSZ</v>
      </c>
      <c r="I4" s="80" t="s">
        <v>22</v>
      </c>
      <c r="L4" s="82"/>
      <c r="M4" s="83"/>
      <c r="N4" s="83"/>
      <c r="Q4" s="82"/>
      <c r="R4" s="245"/>
      <c r="S4" s="248"/>
      <c r="T4" s="248"/>
      <c r="U4" s="248"/>
      <c r="V4" s="248"/>
      <c r="W4" s="249"/>
      <c r="X4" s="82"/>
      <c r="Y4" s="83"/>
    </row>
    <row r="5" spans="1:25" s="81" customFormat="1" ht="27.95" customHeight="1">
      <c r="A5" s="85"/>
      <c r="B5" s="82"/>
      <c r="C5" s="86"/>
      <c r="D5" s="83"/>
      <c r="E5" s="256"/>
      <c r="F5" s="256"/>
      <c r="G5" s="82"/>
      <c r="H5" s="130" t="str">
        <f>IF(AND(D2=1,D6=0),IF(D2=1,C3,C7),IF(D2=0,C7,$A$4))</f>
        <v>ŚLĄSKI KLUB KARATE I KICK-BOXINGU LUBSZA</v>
      </c>
      <c r="I5" s="83"/>
      <c r="J5" s="241"/>
      <c r="K5" s="241"/>
      <c r="L5" s="82"/>
      <c r="M5" s="83"/>
      <c r="N5" s="83"/>
      <c r="Q5" s="82"/>
      <c r="R5" s="93"/>
      <c r="S5" s="94"/>
      <c r="T5" s="94"/>
      <c r="U5" s="95"/>
      <c r="V5" s="96"/>
      <c r="W5" s="97"/>
      <c r="X5" s="82"/>
      <c r="Y5" s="83"/>
    </row>
    <row r="6" spans="1:25" s="81" customFormat="1" ht="27.95" customHeight="1">
      <c r="A6" s="78"/>
      <c r="B6" s="79">
        <v>0</v>
      </c>
      <c r="C6" s="130" t="str">
        <f>VLOOKUP(B6,LISTA!$A$1:$G$249,2,0)</f>
        <v>-</v>
      </c>
      <c r="D6" s="80">
        <v>0</v>
      </c>
      <c r="G6" s="82"/>
      <c r="I6" s="83"/>
      <c r="J6" s="241"/>
      <c r="K6" s="241"/>
      <c r="L6" s="82"/>
      <c r="M6" s="83"/>
      <c r="N6" s="83"/>
      <c r="Q6" s="82"/>
      <c r="R6" s="257" t="s">
        <v>27</v>
      </c>
      <c r="S6" s="258"/>
      <c r="T6" s="258"/>
      <c r="U6" s="258"/>
      <c r="V6" s="259" t="s">
        <v>255</v>
      </c>
      <c r="W6" s="260"/>
      <c r="X6" s="82"/>
      <c r="Y6" s="83"/>
    </row>
    <row r="7" spans="1:25" s="81" customFormat="1" ht="27.95" customHeight="1">
      <c r="A7" s="84"/>
      <c r="B7" s="82"/>
      <c r="C7" s="131" t="str">
        <f>VLOOKUP(B6,LISTA!$A$1:$G$249,3,0)</f>
        <v>-</v>
      </c>
      <c r="D7" s="83"/>
      <c r="G7" s="82"/>
      <c r="H7" s="84"/>
      <c r="I7" s="83"/>
      <c r="J7" s="241"/>
      <c r="K7" s="241"/>
      <c r="L7" s="82"/>
      <c r="M7" s="83"/>
      <c r="N7" s="83"/>
      <c r="Q7" s="82"/>
      <c r="R7" s="93"/>
      <c r="S7" s="94"/>
      <c r="T7" s="94"/>
      <c r="U7" s="95"/>
      <c r="V7" s="96"/>
      <c r="W7" s="97"/>
      <c r="X7" s="82"/>
      <c r="Y7" s="83"/>
    </row>
    <row r="8" spans="1:25" s="81" customFormat="1" ht="27.95" customHeight="1">
      <c r="A8" s="85"/>
      <c r="B8" s="82"/>
      <c r="C8" s="86"/>
      <c r="D8" s="83"/>
      <c r="G8" s="82"/>
      <c r="H8" s="85"/>
      <c r="I8" s="242" t="s">
        <v>0</v>
      </c>
      <c r="J8" s="242"/>
      <c r="K8" s="87">
        <v>18</v>
      </c>
      <c r="L8" s="132">
        <f>IF(AND(I4=1,I12=0),IF(I4=1,G4,G12),IF(I4=0,G12,$A$4))</f>
        <v>0</v>
      </c>
      <c r="M8" s="130">
        <f>IF(AND(I4=1,I12=0),IF(I4=1,H4,H12),IF(I4=0,H12,$A$4))</f>
        <v>0</v>
      </c>
      <c r="N8" s="80"/>
      <c r="Q8" s="82"/>
      <c r="R8" s="257" t="s">
        <v>24</v>
      </c>
      <c r="S8" s="258"/>
      <c r="T8" s="258"/>
      <c r="U8" s="258"/>
      <c r="V8" s="259" t="s">
        <v>253</v>
      </c>
      <c r="W8" s="260"/>
      <c r="X8" s="82"/>
      <c r="Y8" s="83"/>
    </row>
    <row r="9" spans="1:25" s="81" customFormat="1" ht="27.95" customHeight="1">
      <c r="A9" s="85"/>
      <c r="B9" s="82"/>
      <c r="C9" s="86"/>
      <c r="D9" s="83"/>
      <c r="G9" s="82"/>
      <c r="H9" s="85"/>
      <c r="I9" s="83"/>
      <c r="J9" s="256"/>
      <c r="K9" s="256"/>
      <c r="L9" s="82"/>
      <c r="M9" s="130">
        <f>IF(AND(I4=1,I12=0),IF(I4=1,H5,H13),IF(I4=0,H13,$A$4))</f>
        <v>0</v>
      </c>
      <c r="N9" s="83"/>
      <c r="O9" s="241"/>
      <c r="P9" s="241"/>
      <c r="Q9" s="82"/>
      <c r="R9" s="93"/>
      <c r="S9" s="94"/>
      <c r="T9" s="94"/>
      <c r="U9" s="95"/>
      <c r="V9" s="96"/>
      <c r="W9" s="97"/>
      <c r="X9" s="82"/>
      <c r="Y9" s="83"/>
    </row>
    <row r="10" spans="1:25" s="81" customFormat="1" ht="27.95" customHeight="1">
      <c r="A10" s="78"/>
      <c r="B10" s="79">
        <v>115</v>
      </c>
      <c r="C10" s="130" t="str">
        <f>VLOOKUP(B10,LISTA!$A$1:$G$249,2,0)</f>
        <v>WAWRZYNIAK FILIP</v>
      </c>
      <c r="D10" s="80">
        <v>1</v>
      </c>
      <c r="G10" s="82"/>
      <c r="I10" s="83"/>
      <c r="J10" s="256"/>
      <c r="K10" s="256"/>
      <c r="L10" s="82"/>
      <c r="M10" s="83"/>
      <c r="N10" s="83"/>
      <c r="O10" s="241"/>
      <c r="P10" s="241"/>
      <c r="Q10" s="82"/>
      <c r="R10" s="250" t="s">
        <v>256</v>
      </c>
      <c r="S10" s="251"/>
      <c r="T10" s="251"/>
      <c r="U10" s="251"/>
      <c r="V10" s="251"/>
      <c r="W10" s="252"/>
      <c r="X10" s="82"/>
      <c r="Y10" s="83"/>
    </row>
    <row r="11" spans="1:25" s="81" customFormat="1" ht="27.95" customHeight="1">
      <c r="A11" s="84"/>
      <c r="B11" s="82"/>
      <c r="C11" s="131" t="str">
        <f>VLOOKUP(B10,LISTA!$A$1:$G$249,3,0)</f>
        <v>KLUB SPORTÓW I SZTUK WALK W TURKU</v>
      </c>
      <c r="D11" s="83"/>
      <c r="E11" s="241"/>
      <c r="F11" s="241"/>
      <c r="G11" s="82"/>
      <c r="I11" s="83"/>
      <c r="J11" s="256"/>
      <c r="K11" s="256"/>
      <c r="L11" s="82"/>
      <c r="M11" s="83"/>
      <c r="N11" s="83"/>
      <c r="O11" s="241"/>
      <c r="P11" s="241"/>
      <c r="Q11" s="82"/>
      <c r="R11" s="253"/>
      <c r="S11" s="254"/>
      <c r="T11" s="254"/>
      <c r="U11" s="254"/>
      <c r="V11" s="254"/>
      <c r="W11" s="255"/>
      <c r="X11" s="82"/>
      <c r="Y11" s="83"/>
    </row>
    <row r="12" spans="1:25" s="81" customFormat="1" ht="27.95" customHeight="1">
      <c r="A12" s="261"/>
      <c r="B12" s="82"/>
      <c r="C12" s="86"/>
      <c r="D12" s="242" t="s">
        <v>0</v>
      </c>
      <c r="E12" s="242"/>
      <c r="F12" s="87">
        <v>2</v>
      </c>
      <c r="G12" s="132">
        <f>IF(AND(D2=1,D6=0),IF(D2=1,B10,B14),IF(D2=0,B14,$A$4))</f>
        <v>115</v>
      </c>
      <c r="H12" s="130" t="str">
        <f>IF(AND(D10=1,D14=0),IF(D10=1,C10,C14),IF(D10=0,C14,$A$4))</f>
        <v>WAWRZYNIAK FILIP</v>
      </c>
      <c r="I12" s="80" t="s">
        <v>22</v>
      </c>
      <c r="L12" s="82"/>
      <c r="M12" s="83"/>
      <c r="N12" s="83"/>
      <c r="O12" s="241"/>
      <c r="P12" s="241"/>
      <c r="Q12" s="82"/>
      <c r="R12" s="83"/>
      <c r="S12" s="83"/>
      <c r="X12" s="82"/>
      <c r="Y12" s="83"/>
    </row>
    <row r="13" spans="1:25" s="81" customFormat="1" ht="27.95" customHeight="1">
      <c r="A13" s="261"/>
      <c r="B13" s="82"/>
      <c r="C13" s="86"/>
      <c r="D13" s="83"/>
      <c r="E13" s="256"/>
      <c r="F13" s="256"/>
      <c r="G13" s="82"/>
      <c r="H13" s="130" t="str">
        <f>IF(AND(D10=1,D14=0),IF(D10=1,C11,C15),IF(D10=0,C15,$A$4))</f>
        <v>KLUB SPORTÓW I SZTUK WALK W TURKU</v>
      </c>
      <c r="I13" s="83"/>
      <c r="L13" s="82"/>
      <c r="M13" s="83"/>
      <c r="N13" s="83"/>
      <c r="O13" s="241"/>
      <c r="P13" s="241"/>
      <c r="Q13" s="82"/>
      <c r="R13" s="83"/>
      <c r="S13" s="83"/>
      <c r="X13" s="82"/>
      <c r="Y13" s="83"/>
    </row>
    <row r="14" spans="1:25" s="81" customFormat="1" ht="27.95" customHeight="1">
      <c r="A14" s="78"/>
      <c r="B14" s="79">
        <v>0</v>
      </c>
      <c r="C14" s="130" t="str">
        <f>VLOOKUP(B14,LISTA!$A$1:$G$249,2,0)</f>
        <v>-</v>
      </c>
      <c r="D14" s="80">
        <v>0</v>
      </c>
      <c r="G14" s="82"/>
      <c r="I14" s="83"/>
      <c r="L14" s="82"/>
      <c r="M14" s="83"/>
      <c r="N14" s="83"/>
      <c r="O14" s="241"/>
      <c r="P14" s="241"/>
      <c r="Q14" s="82"/>
      <c r="R14" s="83"/>
      <c r="S14" s="83"/>
      <c r="X14" s="82"/>
      <c r="Y14" s="83"/>
    </row>
    <row r="15" spans="1:25" s="81" customFormat="1" ht="27.95" customHeight="1">
      <c r="A15" s="84"/>
      <c r="B15" s="82"/>
      <c r="C15" s="131" t="str">
        <f>VLOOKUP(B14,LISTA!$A$1:$G$249,3,0)</f>
        <v>-</v>
      </c>
      <c r="D15" s="83"/>
      <c r="G15" s="82"/>
      <c r="I15" s="83"/>
      <c r="L15" s="82"/>
      <c r="M15" s="84"/>
      <c r="N15" s="83"/>
      <c r="O15" s="241"/>
      <c r="P15" s="241"/>
      <c r="Q15" s="82"/>
      <c r="R15" s="83"/>
      <c r="S15" s="83"/>
      <c r="X15" s="82"/>
      <c r="Y15" s="83"/>
    </row>
    <row r="16" spans="1:25" s="81" customFormat="1" ht="27.95" customHeight="1">
      <c r="A16" s="85"/>
      <c r="B16" s="82"/>
      <c r="C16" s="86"/>
      <c r="D16" s="83"/>
      <c r="G16" s="82"/>
      <c r="I16" s="83"/>
      <c r="L16" s="82"/>
      <c r="M16" s="85"/>
      <c r="N16" s="242" t="s">
        <v>0</v>
      </c>
      <c r="O16" s="242"/>
      <c r="P16" s="87">
        <v>42</v>
      </c>
      <c r="Q16" s="132">
        <f>IF(AND(N8=1,N24=0),IF(N8=1,L8,L24),IF(N8=0,L24,$A$4))</f>
        <v>0</v>
      </c>
      <c r="R16" s="130">
        <f>IF(AND(N8=1,N24=0),IF(N8=1,M8,M24),IF(N8=0,M24,$A$4))</f>
        <v>0</v>
      </c>
      <c r="S16" s="80"/>
      <c r="X16" s="82"/>
      <c r="Y16" s="83"/>
    </row>
    <row r="17" spans="1:28" s="81" customFormat="1" ht="27.95" customHeight="1">
      <c r="A17" s="85"/>
      <c r="B17" s="82"/>
      <c r="C17" s="86"/>
      <c r="D17" s="83"/>
      <c r="G17" s="82"/>
      <c r="I17" s="83"/>
      <c r="L17" s="82"/>
      <c r="M17" s="85"/>
      <c r="N17" s="83"/>
      <c r="O17" s="256"/>
      <c r="P17" s="256"/>
      <c r="Q17" s="82"/>
      <c r="R17" s="130">
        <f>IF(AND(N8=1,N24=0),IF(N8=1,M9,M25),IF(N8=0,M25,$A$4))</f>
        <v>0</v>
      </c>
      <c r="S17" s="83"/>
      <c r="T17" s="241"/>
      <c r="U17" s="241"/>
      <c r="V17" s="241"/>
      <c r="W17" s="241"/>
      <c r="X17" s="82"/>
      <c r="Y17" s="83"/>
    </row>
    <row r="18" spans="1:28" s="81" customFormat="1" ht="27.95" customHeight="1">
      <c r="A18" s="78"/>
      <c r="B18" s="79">
        <v>69</v>
      </c>
      <c r="C18" s="130" t="str">
        <f>VLOOKUP(B18,LISTA!$A$1:$G$249,2,0)</f>
        <v>BRODOWSKI PIOTR</v>
      </c>
      <c r="D18" s="80">
        <v>1</v>
      </c>
      <c r="G18" s="82"/>
      <c r="I18" s="83"/>
      <c r="L18" s="82"/>
      <c r="M18" s="83"/>
      <c r="N18" s="83"/>
      <c r="O18" s="256"/>
      <c r="P18" s="256"/>
      <c r="Q18" s="82"/>
      <c r="R18" s="83"/>
      <c r="S18" s="83"/>
      <c r="T18" s="241"/>
      <c r="U18" s="241"/>
      <c r="V18" s="241"/>
      <c r="W18" s="241"/>
      <c r="X18" s="82"/>
      <c r="Y18" s="83"/>
    </row>
    <row r="19" spans="1:28" s="81" customFormat="1" ht="27.95" customHeight="1">
      <c r="A19" s="84"/>
      <c r="B19" s="82"/>
      <c r="C19" s="131" t="str">
        <f>VLOOKUP(B18,LISTA!$A$1:$G$249,3,0)</f>
        <v>MKKS SAIHA</v>
      </c>
      <c r="D19" s="83"/>
      <c r="E19" s="241"/>
      <c r="F19" s="241"/>
      <c r="G19" s="82"/>
      <c r="I19" s="83"/>
      <c r="L19" s="82"/>
      <c r="M19" s="83"/>
      <c r="N19" s="83"/>
      <c r="O19" s="256"/>
      <c r="P19" s="256"/>
      <c r="Q19" s="82"/>
      <c r="R19" s="83"/>
      <c r="S19" s="83"/>
      <c r="T19" s="241"/>
      <c r="U19" s="241"/>
      <c r="V19" s="241"/>
      <c r="W19" s="241"/>
      <c r="X19" s="82"/>
      <c r="Y19" s="83"/>
    </row>
    <row r="20" spans="1:28" s="81" customFormat="1" ht="27.95" customHeight="1">
      <c r="A20" s="261"/>
      <c r="B20" s="82"/>
      <c r="C20" s="86"/>
      <c r="D20" s="242" t="s">
        <v>0</v>
      </c>
      <c r="E20" s="242"/>
      <c r="F20" s="87"/>
      <c r="G20" s="132">
        <f>IF(AND(D2=1,D6=0),IF(D2=1,B18,B22),IF(D2=0,B22,$A$4))</f>
        <v>69</v>
      </c>
      <c r="H20" s="130" t="str">
        <f>IF(AND(D18=1,D22=0),IF(D18=1,C18,C22),IF(D18=0,C22,$A$4))</f>
        <v>BRODOWSKI PIOTR</v>
      </c>
      <c r="I20" s="80" t="s">
        <v>22</v>
      </c>
      <c r="L20" s="82"/>
      <c r="M20" s="83"/>
      <c r="N20" s="83"/>
      <c r="O20" s="256"/>
      <c r="P20" s="256"/>
      <c r="Q20" s="82"/>
      <c r="R20" s="83"/>
      <c r="S20" s="83"/>
      <c r="T20" s="241"/>
      <c r="U20" s="241"/>
      <c r="V20" s="241"/>
      <c r="W20" s="241"/>
      <c r="X20" s="82"/>
      <c r="Y20" s="83"/>
    </row>
    <row r="21" spans="1:28" s="81" customFormat="1" ht="27.95" customHeight="1">
      <c r="A21" s="261"/>
      <c r="B21" s="82"/>
      <c r="C21" s="86"/>
      <c r="D21" s="83"/>
      <c r="E21" s="256"/>
      <c r="F21" s="256"/>
      <c r="G21" s="82"/>
      <c r="H21" s="130" t="str">
        <f>IF(AND(D18=1,D22=0),IF(D18=1,C19,C23),IF(D18=0,C23,$A$4))</f>
        <v>MKKS SAIHA</v>
      </c>
      <c r="I21" s="83"/>
      <c r="J21" s="241"/>
      <c r="K21" s="241"/>
      <c r="L21" s="82"/>
      <c r="M21" s="83"/>
      <c r="N21" s="83"/>
      <c r="O21" s="256"/>
      <c r="P21" s="256"/>
      <c r="Q21" s="82"/>
      <c r="R21" s="83"/>
      <c r="S21" s="83"/>
      <c r="T21" s="241"/>
      <c r="U21" s="241"/>
      <c r="V21" s="241"/>
      <c r="W21" s="241"/>
      <c r="X21" s="82"/>
      <c r="Y21" s="83"/>
    </row>
    <row r="22" spans="1:28" s="81" customFormat="1" ht="27.95" customHeight="1">
      <c r="A22" s="78"/>
      <c r="B22" s="79">
        <v>0</v>
      </c>
      <c r="C22" s="130" t="str">
        <f>VLOOKUP(B22,LISTA!$A$1:$G$249,2,0)</f>
        <v>-</v>
      </c>
      <c r="D22" s="80">
        <v>0</v>
      </c>
      <c r="G22" s="82"/>
      <c r="I22" s="83"/>
      <c r="J22" s="241"/>
      <c r="K22" s="241"/>
      <c r="L22" s="82"/>
      <c r="M22" s="83"/>
      <c r="N22" s="83"/>
      <c r="O22" s="256"/>
      <c r="P22" s="256"/>
      <c r="Q22" s="82"/>
      <c r="R22" s="83"/>
      <c r="S22" s="83"/>
      <c r="T22" s="241"/>
      <c r="U22" s="241"/>
      <c r="V22" s="241"/>
      <c r="W22" s="241"/>
      <c r="X22" s="82"/>
      <c r="Y22" s="83"/>
    </row>
    <row r="23" spans="1:28" s="81" customFormat="1" ht="27.95" customHeight="1">
      <c r="A23" s="84"/>
      <c r="B23" s="82"/>
      <c r="C23" s="131" t="str">
        <f>VLOOKUP(B22,LISTA!$A$1:$G$249,3,0)</f>
        <v>-</v>
      </c>
      <c r="D23" s="83"/>
      <c r="G23" s="82"/>
      <c r="H23" s="84"/>
      <c r="I23" s="83"/>
      <c r="J23" s="241"/>
      <c r="K23" s="241"/>
      <c r="L23" s="82"/>
      <c r="M23" s="83"/>
      <c r="N23" s="83"/>
      <c r="O23" s="256"/>
      <c r="P23" s="256"/>
      <c r="Q23" s="82"/>
      <c r="R23" s="83"/>
      <c r="S23" s="83"/>
      <c r="T23" s="241"/>
      <c r="U23" s="241"/>
      <c r="V23" s="241"/>
      <c r="W23" s="241"/>
      <c r="X23" s="82"/>
      <c r="Y23" s="83"/>
    </row>
    <row r="24" spans="1:28" s="81" customFormat="1" ht="27.95" customHeight="1">
      <c r="A24" s="85"/>
      <c r="B24" s="82"/>
      <c r="C24" s="86"/>
      <c r="D24" s="83"/>
      <c r="G24" s="82"/>
      <c r="H24" s="85"/>
      <c r="I24" s="242" t="s">
        <v>0</v>
      </c>
      <c r="J24" s="242"/>
      <c r="K24" s="87">
        <v>19</v>
      </c>
      <c r="L24" s="132">
        <f>IF(AND(I20=1,I28=0),IF(I20=1,G20,G28),IF(I20=0,G28,$A$4))</f>
        <v>0</v>
      </c>
      <c r="M24" s="130">
        <f>IF(AND(I20=1,I28=0),IF(I20=1,H20,H28),IF(I20=0,H28,$A$4))</f>
        <v>0</v>
      </c>
      <c r="N24" s="80"/>
      <c r="Q24" s="82"/>
      <c r="R24" s="83"/>
      <c r="S24" s="83"/>
      <c r="T24" s="241"/>
      <c r="U24" s="241"/>
      <c r="V24" s="241"/>
      <c r="W24" s="241"/>
      <c r="X24" s="82"/>
      <c r="Y24" s="83"/>
    </row>
    <row r="25" spans="1:28" s="81" customFormat="1" ht="27.95" customHeight="1">
      <c r="A25" s="85"/>
      <c r="B25" s="82"/>
      <c r="C25" s="86"/>
      <c r="D25" s="83"/>
      <c r="G25" s="82"/>
      <c r="H25" s="85"/>
      <c r="I25" s="83"/>
      <c r="J25" s="256"/>
      <c r="K25" s="256"/>
      <c r="L25" s="82"/>
      <c r="M25" s="130">
        <f>IF(AND(I20=1,I28=0),IF(I20=1,H21,H29),IF(I20=0,H29,$A$4))</f>
        <v>0</v>
      </c>
      <c r="N25" s="83"/>
      <c r="O25" s="241"/>
      <c r="P25" s="241"/>
      <c r="Q25" s="82"/>
      <c r="R25" s="83"/>
      <c r="S25" s="83"/>
      <c r="T25" s="241"/>
      <c r="U25" s="241"/>
      <c r="V25" s="241"/>
      <c r="W25" s="241"/>
      <c r="X25" s="82"/>
      <c r="Y25" s="83"/>
    </row>
    <row r="26" spans="1:28" s="81" customFormat="1" ht="27.95" customHeight="1">
      <c r="A26" s="78"/>
      <c r="B26" s="79"/>
      <c r="C26" s="130" t="str">
        <f>VLOOKUP(B26,LISTA!$A$1:$G$249,2,0)</f>
        <v>-</v>
      </c>
      <c r="D26" s="80">
        <v>0</v>
      </c>
      <c r="G26" s="82"/>
      <c r="I26" s="83"/>
      <c r="J26" s="256"/>
      <c r="K26" s="256"/>
      <c r="L26" s="82"/>
      <c r="M26" s="83"/>
      <c r="N26" s="83"/>
      <c r="O26" s="241"/>
      <c r="P26" s="241"/>
      <c r="Q26" s="82"/>
      <c r="R26" s="83"/>
      <c r="S26" s="83"/>
      <c r="T26" s="241"/>
      <c r="U26" s="241"/>
      <c r="V26" s="241"/>
      <c r="W26" s="241"/>
      <c r="X26" s="82"/>
      <c r="Y26" s="83"/>
    </row>
    <row r="27" spans="1:28" s="81" customFormat="1" ht="27.95" customHeight="1">
      <c r="A27" s="84"/>
      <c r="B27" s="82"/>
      <c r="C27" s="130" t="str">
        <f>VLOOKUP(B26,LISTA!$A$1:$G$249,3,0)</f>
        <v>-</v>
      </c>
      <c r="D27" s="83"/>
      <c r="E27" s="241"/>
      <c r="F27" s="241"/>
      <c r="G27" s="82"/>
      <c r="I27" s="83"/>
      <c r="J27" s="256"/>
      <c r="K27" s="256"/>
      <c r="L27" s="82"/>
      <c r="M27" s="83"/>
      <c r="N27" s="83"/>
      <c r="O27" s="241"/>
      <c r="P27" s="241"/>
      <c r="Q27" s="82"/>
      <c r="R27" s="83"/>
      <c r="S27" s="83"/>
      <c r="T27" s="241"/>
      <c r="U27" s="241"/>
      <c r="V27" s="241"/>
      <c r="W27" s="241"/>
      <c r="X27" s="82"/>
      <c r="Y27" s="83"/>
    </row>
    <row r="28" spans="1:28" s="81" customFormat="1" ht="27.95" customHeight="1">
      <c r="A28" s="261"/>
      <c r="B28" s="82"/>
      <c r="C28" s="86"/>
      <c r="D28" s="242" t="s">
        <v>0</v>
      </c>
      <c r="E28" s="242"/>
      <c r="F28" s="87"/>
      <c r="G28" s="132">
        <f>IF(AND(D2=1,D6=0),IF(D2=1,B26,B30),IF(D2=0,B30,$A$4))</f>
        <v>0</v>
      </c>
      <c r="H28" s="130" t="str">
        <f>IF(AND(D26=1,D30=0),IF(D26=1,C26,C30),IF(D26=0,C30,$A$4))</f>
        <v>NOWAK KAMIL</v>
      </c>
      <c r="I28" s="80" t="s">
        <v>22</v>
      </c>
      <c r="L28" s="82"/>
      <c r="M28" s="83"/>
      <c r="N28" s="83"/>
      <c r="O28" s="241"/>
      <c r="P28" s="241"/>
      <c r="Q28" s="262" t="s">
        <v>1</v>
      </c>
      <c r="R28" s="262"/>
      <c r="S28" s="262"/>
      <c r="T28" s="241"/>
      <c r="U28" s="241"/>
      <c r="V28" s="241"/>
      <c r="W28" s="241"/>
      <c r="X28" s="82"/>
      <c r="Y28" s="83"/>
    </row>
    <row r="29" spans="1:28" s="81" customFormat="1" ht="27.95" customHeight="1">
      <c r="A29" s="261"/>
      <c r="B29" s="82"/>
      <c r="C29" s="86"/>
      <c r="D29" s="83"/>
      <c r="E29" s="256"/>
      <c r="F29" s="256"/>
      <c r="G29" s="82"/>
      <c r="H29" s="130" t="str">
        <f>IF(AND(D26=1,D30=0),IF(D26=1,C27,C31),IF(D26=0,C31,$A$4))</f>
        <v>KLUB SPORTÓW I SZTUK WALK W TURKU</v>
      </c>
      <c r="I29" s="83"/>
      <c r="L29" s="82"/>
      <c r="M29" s="83"/>
      <c r="N29" s="83"/>
      <c r="O29" s="241"/>
      <c r="P29" s="241"/>
      <c r="Q29" s="98"/>
      <c r="R29" s="99" t="s">
        <v>9</v>
      </c>
      <c r="S29" s="100">
        <v>55</v>
      </c>
      <c r="T29" s="241"/>
      <c r="U29" s="241"/>
      <c r="V29" s="241"/>
      <c r="W29" s="241"/>
      <c r="X29" s="82"/>
      <c r="Y29" s="83"/>
    </row>
    <row r="30" spans="1:28" s="81" customFormat="1" ht="27.95" customHeight="1">
      <c r="A30" s="78"/>
      <c r="B30" s="79">
        <v>118</v>
      </c>
      <c r="C30" s="130" t="str">
        <f>VLOOKUP(B30,LISTA!$A$1:$G$249,2,0)</f>
        <v>NOWAK KAMIL</v>
      </c>
      <c r="D30" s="80">
        <v>1</v>
      </c>
      <c r="G30" s="82"/>
      <c r="I30" s="83"/>
      <c r="L30" s="82"/>
      <c r="M30" s="83"/>
      <c r="N30" s="83"/>
      <c r="Q30" s="133">
        <f>IF(AND(N8=0,N24=1),IF(N8=0,L8,L24),IF(N8=1,L24,$A$4))</f>
        <v>0</v>
      </c>
      <c r="R30" s="130">
        <f>IF(AND(N8=0,N24=1),IF(N8=0,M8,M24),IF(N8=1,M24,$A$4))</f>
        <v>0</v>
      </c>
      <c r="S30" s="101"/>
      <c r="T30" s="241"/>
      <c r="U30" s="241"/>
      <c r="V30" s="241"/>
      <c r="W30" s="241"/>
      <c r="X30" s="82"/>
      <c r="Y30" s="83"/>
    </row>
    <row r="31" spans="1:28" s="81" customFormat="1" ht="27.95" customHeight="1">
      <c r="A31" s="84"/>
      <c r="B31" s="82"/>
      <c r="C31" s="130" t="str">
        <f>VLOOKUP(B30,LISTA!$A$1:$G$249,3,0)</f>
        <v>KLUB SPORTÓW I SZTUK WALK W TURKU</v>
      </c>
      <c r="D31" s="83"/>
      <c r="G31" s="82"/>
      <c r="I31" s="83"/>
      <c r="L31" s="82"/>
      <c r="M31" s="84"/>
      <c r="N31" s="83"/>
      <c r="Q31" s="98"/>
      <c r="R31" s="130">
        <f>IF(AND(N8=0,N24=1),IF(N8=0,M9,M25),IF(N8=1,M25,$A$4))</f>
        <v>0</v>
      </c>
      <c r="S31" s="102"/>
      <c r="T31" s="241"/>
      <c r="U31" s="241"/>
      <c r="V31" s="241"/>
      <c r="W31" s="241"/>
      <c r="X31" s="103"/>
      <c r="Y31" s="104"/>
    </row>
    <row r="32" spans="1:28" s="81" customFormat="1" ht="27.95" customHeight="1">
      <c r="A32" s="85"/>
      <c r="B32" s="82"/>
      <c r="C32" s="86"/>
      <c r="D32" s="83"/>
      <c r="G32" s="82"/>
      <c r="I32" s="83"/>
      <c r="L32" s="82"/>
      <c r="M32" s="85"/>
      <c r="N32" s="83"/>
      <c r="Q32" s="98"/>
      <c r="R32" s="84"/>
      <c r="S32" s="102"/>
      <c r="T32" s="105" t="s">
        <v>9</v>
      </c>
      <c r="U32" s="105"/>
      <c r="V32" s="105"/>
      <c r="W32" s="106">
        <v>63</v>
      </c>
      <c r="X32" s="134">
        <f>IF(AND(S16=1,S48=0),IF(S16=1,Q16,Q48),IF(S16=0,Q48,$A$4))</f>
        <v>0</v>
      </c>
      <c r="Y32" s="135">
        <f>IF(AND(S16=1,S48=0),IF(S16=1,R16,R48),IF(S16=0,R48,$A$4))</f>
        <v>0</v>
      </c>
      <c r="Z32" s="263"/>
      <c r="AA32" s="264"/>
      <c r="AB32" s="264"/>
    </row>
    <row r="33" spans="1:28" s="81" customFormat="1" ht="27.95" customHeight="1">
      <c r="A33" s="85"/>
      <c r="B33" s="82"/>
      <c r="C33" s="86"/>
      <c r="D33" s="83"/>
      <c r="G33" s="82"/>
      <c r="I33" s="83"/>
      <c r="L33" s="82"/>
      <c r="M33" s="85"/>
      <c r="N33" s="83"/>
      <c r="Q33" s="98"/>
      <c r="R33" s="83"/>
      <c r="S33" s="102"/>
      <c r="T33" s="256"/>
      <c r="U33" s="256"/>
      <c r="V33" s="256"/>
      <c r="W33" s="256"/>
      <c r="X33" s="107"/>
      <c r="Y33" s="135">
        <f>IF(AND(S16=1,S48=0),IF(S16=1,R17,R49),IF(S16=0,R49,$A$4))</f>
        <v>0</v>
      </c>
      <c r="Z33" s="263"/>
      <c r="AA33" s="264"/>
      <c r="AB33" s="264"/>
    </row>
    <row r="34" spans="1:28" s="81" customFormat="1" ht="27.95" customHeight="1">
      <c r="A34" s="78"/>
      <c r="B34" s="79">
        <v>138</v>
      </c>
      <c r="C34" s="130" t="str">
        <f>VLOOKUP(B34,LISTA!$A$1:$G$249,2,0)</f>
        <v>KRASOWIAK MIKOŁAJ</v>
      </c>
      <c r="D34" s="80">
        <v>1</v>
      </c>
      <c r="G34" s="82"/>
      <c r="I34" s="83"/>
      <c r="L34" s="82"/>
      <c r="M34" s="83"/>
      <c r="N34" s="83"/>
      <c r="Q34" s="133">
        <f>IF(AND(N40=0,N56=1),IF(N40=0,L40,L56),IF(N40=1,L56,$A$4))</f>
        <v>0</v>
      </c>
      <c r="R34" s="130">
        <f>IF(AND(N40=0,N56=1),IF(N40=0,M40,M56),IF(N40=1,M56,$A$4))</f>
        <v>0</v>
      </c>
      <c r="S34" s="101"/>
      <c r="T34" s="256"/>
      <c r="U34" s="256"/>
      <c r="V34" s="256"/>
      <c r="W34" s="256"/>
      <c r="X34" s="108"/>
      <c r="Y34" s="109"/>
    </row>
    <row r="35" spans="1:28" s="81" customFormat="1" ht="27.95" customHeight="1">
      <c r="A35" s="84"/>
      <c r="B35" s="82"/>
      <c r="C35" s="130" t="str">
        <f>VLOOKUP(B34,LISTA!$A$1:$G$249,3,0)</f>
        <v>WĄBRZESKI KLUB SPORTÓW I SZTUK WALKI</v>
      </c>
      <c r="D35" s="83"/>
      <c r="E35" s="241"/>
      <c r="F35" s="241"/>
      <c r="G35" s="82"/>
      <c r="I35" s="83"/>
      <c r="L35" s="82"/>
      <c r="M35" s="83"/>
      <c r="N35" s="83"/>
      <c r="O35" s="256"/>
      <c r="P35" s="256"/>
      <c r="Q35" s="98"/>
      <c r="R35" s="130">
        <f>IF(AND(N40=0,N56=1),IF(N40=0,M41,M57),IF(N40=1,M57,$A$4))</f>
        <v>0</v>
      </c>
      <c r="S35" s="102"/>
      <c r="T35" s="256"/>
      <c r="U35" s="256"/>
      <c r="V35" s="256"/>
      <c r="W35" s="256"/>
      <c r="X35" s="82"/>
      <c r="Y35" s="83"/>
    </row>
    <row r="36" spans="1:28" s="81" customFormat="1" ht="27.95" customHeight="1">
      <c r="A36" s="261"/>
      <c r="B36" s="82"/>
      <c r="C36" s="86"/>
      <c r="D36" s="242" t="s">
        <v>0</v>
      </c>
      <c r="E36" s="242"/>
      <c r="F36" s="87"/>
      <c r="G36" s="132">
        <f>IF(AND(D2=1,D6=0),IF(D2=1,B34,B38),IF(D2=0,B38,$A$4))</f>
        <v>138</v>
      </c>
      <c r="H36" s="130" t="str">
        <f>IF(AND(D34=1,D38=0),IF(D34=1,C34,C38),IF(D34=0,C38,$A$4))</f>
        <v>KRASOWIAK MIKOŁAJ</v>
      </c>
      <c r="I36" s="80" t="s">
        <v>22</v>
      </c>
      <c r="L36" s="82"/>
      <c r="M36" s="83"/>
      <c r="N36" s="83"/>
      <c r="O36" s="256"/>
      <c r="P36" s="256"/>
      <c r="Q36" s="110"/>
      <c r="R36" s="111"/>
      <c r="S36" s="112"/>
      <c r="T36" s="256"/>
      <c r="U36" s="256"/>
      <c r="V36" s="256"/>
      <c r="W36" s="256"/>
      <c r="X36" s="82"/>
      <c r="Y36" s="83"/>
    </row>
    <row r="37" spans="1:28" s="81" customFormat="1" ht="27.95" customHeight="1">
      <c r="A37" s="261"/>
      <c r="B37" s="82"/>
      <c r="C37" s="86"/>
      <c r="D37" s="83"/>
      <c r="E37" s="256"/>
      <c r="F37" s="256"/>
      <c r="G37" s="82"/>
      <c r="H37" s="130" t="str">
        <f>IF(AND(D34=1,D38=0),IF(D34=1,C35,C39),IF(D34=0,C39,$A$4))</f>
        <v>WĄBRZESKI KLUB SPORTÓW I SZTUK WALKI</v>
      </c>
      <c r="I37" s="83"/>
      <c r="J37" s="241"/>
      <c r="K37" s="241"/>
      <c r="L37" s="82"/>
      <c r="M37" s="83"/>
      <c r="N37" s="83"/>
      <c r="O37" s="256"/>
      <c r="P37" s="256"/>
      <c r="Q37" s="82"/>
      <c r="R37" s="83"/>
      <c r="S37" s="83"/>
      <c r="T37" s="256"/>
      <c r="U37" s="256"/>
      <c r="V37" s="256"/>
      <c r="W37" s="256"/>
      <c r="X37" s="82"/>
      <c r="Y37" s="83"/>
    </row>
    <row r="38" spans="1:28" s="81" customFormat="1" ht="27.95" customHeight="1">
      <c r="A38" s="78"/>
      <c r="B38" s="79"/>
      <c r="C38" s="130" t="str">
        <f>VLOOKUP(B38,LISTA!$A$1:$G$249,2,0)</f>
        <v>-</v>
      </c>
      <c r="D38" s="80">
        <v>0</v>
      </c>
      <c r="G38" s="82"/>
      <c r="I38" s="83"/>
      <c r="J38" s="241"/>
      <c r="K38" s="241"/>
      <c r="L38" s="82"/>
      <c r="M38" s="83"/>
      <c r="N38" s="83"/>
      <c r="O38" s="256"/>
      <c r="P38" s="256"/>
      <c r="Q38" s="82"/>
      <c r="R38" s="83"/>
      <c r="S38" s="83"/>
      <c r="T38" s="256"/>
      <c r="U38" s="256"/>
      <c r="V38" s="256"/>
      <c r="W38" s="256"/>
      <c r="X38" s="82"/>
      <c r="Y38" s="83"/>
    </row>
    <row r="39" spans="1:28" s="81" customFormat="1" ht="27.95" customHeight="1">
      <c r="A39" s="84"/>
      <c r="B39" s="82"/>
      <c r="C39" s="130" t="str">
        <f>VLOOKUP(B38,LISTA!$A$1:$G$249,3,0)</f>
        <v>-</v>
      </c>
      <c r="D39" s="83"/>
      <c r="G39" s="82"/>
      <c r="H39" s="84"/>
      <c r="I39" s="83"/>
      <c r="J39" s="241"/>
      <c r="K39" s="241"/>
      <c r="L39" s="82"/>
      <c r="M39" s="83"/>
      <c r="N39" s="83"/>
      <c r="O39" s="256"/>
      <c r="P39" s="256"/>
      <c r="Q39" s="82"/>
      <c r="R39" s="83"/>
      <c r="S39" s="83"/>
      <c r="T39" s="256"/>
      <c r="U39" s="256"/>
      <c r="V39" s="256"/>
      <c r="W39" s="256"/>
      <c r="X39" s="82"/>
      <c r="Y39" s="83"/>
    </row>
    <row r="40" spans="1:28" s="81" customFormat="1" ht="27.95" customHeight="1">
      <c r="A40" s="85"/>
      <c r="B40" s="82"/>
      <c r="C40" s="86"/>
      <c r="D40" s="83"/>
      <c r="G40" s="82"/>
      <c r="H40" s="85"/>
      <c r="I40" s="242" t="s">
        <v>0</v>
      </c>
      <c r="J40" s="242"/>
      <c r="K40" s="87">
        <v>20</v>
      </c>
      <c r="L40" s="132">
        <f>IF(AND(I20=1,I28=0),IF(I20=1,G36,G44),IF(I20=0,G44,$A$4))</f>
        <v>0</v>
      </c>
      <c r="M40" s="130">
        <f>IF(AND(I36=1,I44=0),IF(I36=1,H36,H44),IF(I36=0,H44,$A$4))</f>
        <v>0</v>
      </c>
      <c r="N40" s="80"/>
      <c r="Q40" s="82"/>
      <c r="R40" s="83"/>
      <c r="S40" s="83"/>
      <c r="T40" s="256"/>
      <c r="U40" s="256"/>
      <c r="V40" s="256"/>
      <c r="W40" s="256"/>
      <c r="X40" s="82"/>
      <c r="Y40" s="83"/>
    </row>
    <row r="41" spans="1:28" s="81" customFormat="1" ht="27.95" customHeight="1">
      <c r="A41" s="85"/>
      <c r="B41" s="82"/>
      <c r="C41" s="86"/>
      <c r="D41" s="83"/>
      <c r="G41" s="82"/>
      <c r="H41" s="85"/>
      <c r="I41" s="83"/>
      <c r="J41" s="256"/>
      <c r="K41" s="256"/>
      <c r="L41" s="82"/>
      <c r="M41" s="130">
        <f>IF(AND(I36=1,I44=0),IF(I36=1,H37,H45),IF(I36=0,H45,$A$4))</f>
        <v>0</v>
      </c>
      <c r="N41" s="83"/>
      <c r="O41" s="241"/>
      <c r="P41" s="241"/>
      <c r="Q41" s="82"/>
      <c r="R41" s="83"/>
      <c r="S41" s="83"/>
      <c r="T41" s="256"/>
      <c r="U41" s="256"/>
      <c r="V41" s="256"/>
      <c r="W41" s="256"/>
      <c r="X41" s="82"/>
      <c r="Y41" s="83"/>
    </row>
    <row r="42" spans="1:28" s="81" customFormat="1" ht="27.95" customHeight="1">
      <c r="A42" s="78"/>
      <c r="B42" s="79"/>
      <c r="C42" s="130" t="str">
        <f>VLOOKUP(B42,LISTA!$A$1:$G$249,2,0)</f>
        <v>-</v>
      </c>
      <c r="D42" s="80">
        <v>0</v>
      </c>
      <c r="G42" s="82"/>
      <c r="I42" s="83"/>
      <c r="J42" s="256"/>
      <c r="K42" s="256"/>
      <c r="L42" s="82"/>
      <c r="M42" s="83"/>
      <c r="N42" s="83"/>
      <c r="O42" s="241"/>
      <c r="P42" s="241"/>
      <c r="Q42" s="82"/>
      <c r="R42" s="83"/>
      <c r="S42" s="83"/>
      <c r="T42" s="256"/>
      <c r="U42" s="256"/>
      <c r="V42" s="256"/>
      <c r="W42" s="256"/>
      <c r="X42" s="82"/>
      <c r="Y42" s="83"/>
    </row>
    <row r="43" spans="1:28" s="81" customFormat="1" ht="27.95" customHeight="1">
      <c r="A43" s="84"/>
      <c r="B43" s="82"/>
      <c r="C43" s="130" t="str">
        <f>VLOOKUP(B42,LISTA!$A$1:$G$249,3,0)</f>
        <v>-</v>
      </c>
      <c r="D43" s="83"/>
      <c r="E43" s="241"/>
      <c r="F43" s="241"/>
      <c r="G43" s="82"/>
      <c r="I43" s="83"/>
      <c r="J43" s="256"/>
      <c r="K43" s="256"/>
      <c r="L43" s="82"/>
      <c r="M43" s="83"/>
      <c r="N43" s="83"/>
      <c r="O43" s="241"/>
      <c r="P43" s="241"/>
      <c r="Q43" s="82"/>
      <c r="R43" s="83"/>
      <c r="S43" s="83"/>
      <c r="T43" s="256"/>
      <c r="U43" s="256"/>
      <c r="V43" s="256"/>
      <c r="W43" s="256"/>
      <c r="X43" s="82"/>
      <c r="Y43" s="83"/>
    </row>
    <row r="44" spans="1:28" s="81" customFormat="1" ht="27.95" customHeight="1">
      <c r="A44" s="261"/>
      <c r="B44" s="82"/>
      <c r="C44" s="86"/>
      <c r="D44" s="242" t="s">
        <v>0</v>
      </c>
      <c r="E44" s="242"/>
      <c r="F44" s="87"/>
      <c r="G44" s="132">
        <f>IF(AND(D2=1,D6=0),IF(D2=1,B42,B46),IF(D2=0,B46,$A$4))</f>
        <v>0</v>
      </c>
      <c r="H44" s="130" t="str">
        <f>IF(AND(D42=1,D46=0),IF(D42=1,C42,C46),IF(D42=0,C46,$A$4))</f>
        <v>DOBIECKI PATRYK</v>
      </c>
      <c r="I44" s="80" t="s">
        <v>22</v>
      </c>
      <c r="L44" s="82"/>
      <c r="M44" s="83"/>
      <c r="N44" s="83"/>
      <c r="O44" s="241"/>
      <c r="P44" s="241"/>
      <c r="Q44" s="82"/>
      <c r="R44" s="83"/>
      <c r="S44" s="83"/>
      <c r="T44" s="256"/>
      <c r="U44" s="256"/>
      <c r="V44" s="256"/>
      <c r="W44" s="256"/>
      <c r="X44" s="82"/>
      <c r="Y44" s="83"/>
    </row>
    <row r="45" spans="1:28" s="81" customFormat="1" ht="27.95" customHeight="1">
      <c r="A45" s="261"/>
      <c r="B45" s="82"/>
      <c r="C45" s="86"/>
      <c r="D45" s="83"/>
      <c r="E45" s="256"/>
      <c r="F45" s="256"/>
      <c r="G45" s="82"/>
      <c r="H45" s="130" t="str">
        <f>IF(AND(D42=1,D46=0),IF(D42=1,C43,C47),IF(D42=0,C47,$A$4))</f>
        <v>KLUB SPORTÓW I SZTUK WALK W TURKU</v>
      </c>
      <c r="I45" s="83"/>
      <c r="L45" s="82"/>
      <c r="M45" s="83"/>
      <c r="N45" s="83"/>
      <c r="O45" s="241"/>
      <c r="P45" s="241"/>
      <c r="Q45" s="82"/>
      <c r="R45" s="83"/>
      <c r="S45" s="83"/>
      <c r="T45" s="256"/>
      <c r="U45" s="256"/>
      <c r="V45" s="256"/>
      <c r="W45" s="256"/>
      <c r="X45" s="82"/>
      <c r="Y45" s="83"/>
    </row>
    <row r="46" spans="1:28" s="81" customFormat="1" ht="27.95" customHeight="1">
      <c r="A46" s="78"/>
      <c r="B46" s="79">
        <v>131</v>
      </c>
      <c r="C46" s="130" t="str">
        <f>VLOOKUP(B46,LISTA!$A$1:$G$249,2,0)</f>
        <v>DOBIECKI PATRYK</v>
      </c>
      <c r="D46" s="80">
        <v>1</v>
      </c>
      <c r="G46" s="82"/>
      <c r="I46" s="83"/>
      <c r="L46" s="82"/>
      <c r="M46" s="83"/>
      <c r="N46" s="83"/>
      <c r="O46" s="241"/>
      <c r="P46" s="241"/>
      <c r="Q46" s="82"/>
      <c r="R46" s="83"/>
      <c r="S46" s="83"/>
      <c r="T46" s="256"/>
      <c r="U46" s="256"/>
      <c r="V46" s="256"/>
      <c r="W46" s="256"/>
      <c r="X46" s="82"/>
      <c r="Y46" s="83"/>
    </row>
    <row r="47" spans="1:28" s="81" customFormat="1" ht="27.95" customHeight="1">
      <c r="A47" s="84"/>
      <c r="B47" s="82"/>
      <c r="C47" s="130" t="str">
        <f>VLOOKUP(B46,LISTA!$A$1:$G$249,3,0)</f>
        <v>KLUB SPORTÓW I SZTUK WALK W TURKU</v>
      </c>
      <c r="D47" s="83"/>
      <c r="G47" s="82"/>
      <c r="I47" s="83"/>
      <c r="L47" s="82"/>
      <c r="N47" s="83"/>
      <c r="O47" s="241"/>
      <c r="P47" s="241"/>
      <c r="Q47" s="82"/>
      <c r="R47" s="83"/>
      <c r="S47" s="83"/>
      <c r="T47" s="256"/>
      <c r="U47" s="256"/>
      <c r="V47" s="256"/>
      <c r="W47" s="256"/>
      <c r="X47" s="82"/>
      <c r="Y47" s="83"/>
    </row>
    <row r="48" spans="1:28" s="81" customFormat="1" ht="27.95" customHeight="1">
      <c r="A48" s="85"/>
      <c r="B48" s="82"/>
      <c r="C48" s="86"/>
      <c r="D48" s="83"/>
      <c r="G48" s="82"/>
      <c r="I48" s="83"/>
      <c r="L48" s="82"/>
      <c r="N48" s="242" t="s">
        <v>0</v>
      </c>
      <c r="O48" s="242"/>
      <c r="P48" s="87">
        <v>43</v>
      </c>
      <c r="Q48" s="132">
        <f>IF(AND(N40=1,N56=0),IF(N40=1,L40,L56),IF(N40=0,L56,$A$4))</f>
        <v>0</v>
      </c>
      <c r="R48" s="130">
        <f>IF(AND(N40=1,N56=0),IF(N40=1,M40,M56),IF(N40=0,M56,$A$4))</f>
        <v>0</v>
      </c>
      <c r="S48" s="80"/>
      <c r="X48" s="265"/>
      <c r="Y48" s="265"/>
      <c r="Z48" s="265"/>
    </row>
    <row r="49" spans="1:27" s="81" customFormat="1" ht="27.95" customHeight="1">
      <c r="A49" s="85"/>
      <c r="B49" s="82"/>
      <c r="C49" s="86"/>
      <c r="D49" s="83"/>
      <c r="G49" s="82"/>
      <c r="I49" s="83"/>
      <c r="L49" s="82"/>
      <c r="N49" s="83"/>
      <c r="O49" s="256"/>
      <c r="P49" s="256"/>
      <c r="Q49" s="82"/>
      <c r="R49" s="130">
        <f>IF(AND(N40=1,N56=0),IF(N40=1,M41,M57),IF(N40=0,M57,$A$4))</f>
        <v>0</v>
      </c>
      <c r="S49" s="83"/>
      <c r="W49" s="113"/>
      <c r="X49" s="114"/>
      <c r="Y49" s="115"/>
      <c r="Z49" s="115" t="s">
        <v>10</v>
      </c>
      <c r="AA49" s="83"/>
    </row>
    <row r="50" spans="1:27" s="81" customFormat="1" ht="27.95" customHeight="1">
      <c r="A50" s="78"/>
      <c r="B50" s="79">
        <v>207</v>
      </c>
      <c r="C50" s="130" t="str">
        <f>VLOOKUP(B50,LISTA!$A$1:$G$249,2,0)</f>
        <v>ŚLUSARSKI REMIGIUSZ</v>
      </c>
      <c r="D50" s="80">
        <v>1</v>
      </c>
      <c r="G50" s="82"/>
      <c r="I50" s="83"/>
      <c r="L50" s="82"/>
      <c r="M50" s="83"/>
      <c r="N50" s="83"/>
      <c r="O50" s="256"/>
      <c r="P50" s="256"/>
      <c r="Q50" s="82"/>
      <c r="R50" s="83"/>
      <c r="S50" s="83"/>
      <c r="W50" s="266" t="s">
        <v>2</v>
      </c>
      <c r="X50" s="113">
        <f>X32</f>
        <v>0</v>
      </c>
      <c r="Y50" s="113">
        <f>Y32</f>
        <v>0</v>
      </c>
      <c r="Z50" s="113">
        <v>4</v>
      </c>
      <c r="AA50" s="83"/>
    </row>
    <row r="51" spans="1:27" s="81" customFormat="1" ht="27.95" customHeight="1">
      <c r="A51" s="84"/>
      <c r="B51" s="82"/>
      <c r="C51" s="130" t="str">
        <f>VLOOKUP(B50,LISTA!$A$1:$G$249,3,0)</f>
        <v>BIAŁY LEW DOJO JELENIA GÓRA</v>
      </c>
      <c r="D51" s="83"/>
      <c r="E51" s="241"/>
      <c r="F51" s="241"/>
      <c r="G51" s="82"/>
      <c r="I51" s="83"/>
      <c r="L51" s="82"/>
      <c r="M51" s="83"/>
      <c r="N51" s="83"/>
      <c r="O51" s="256"/>
      <c r="P51" s="256"/>
      <c r="Q51" s="82"/>
      <c r="R51" s="83"/>
      <c r="S51" s="83"/>
      <c r="W51" s="266"/>
      <c r="X51" s="113"/>
      <c r="Y51" s="113">
        <f>Y33</f>
        <v>0</v>
      </c>
      <c r="Z51" s="113"/>
      <c r="AA51" s="83"/>
    </row>
    <row r="52" spans="1:27" s="81" customFormat="1" ht="27.95" customHeight="1">
      <c r="A52" s="261"/>
      <c r="B52" s="82"/>
      <c r="C52" s="86"/>
      <c r="D52" s="242" t="s">
        <v>0</v>
      </c>
      <c r="E52" s="242"/>
      <c r="F52" s="87"/>
      <c r="G52" s="132">
        <f>IF(AND(D2=1,D6=0),IF(D2=1,B50,B54),IF(D2=0,B54,$A$4))</f>
        <v>207</v>
      </c>
      <c r="H52" s="130" t="str">
        <f>IF(AND(D50=1,D54=0),IF(D50=1,C50,C54),IF(D50=0,C54,$A$4))</f>
        <v>ŚLUSARSKI REMIGIUSZ</v>
      </c>
      <c r="I52" s="80" t="s">
        <v>22</v>
      </c>
      <c r="L52" s="82"/>
      <c r="M52" s="83"/>
      <c r="N52" s="83"/>
      <c r="O52" s="256"/>
      <c r="P52" s="256"/>
      <c r="Q52" s="82"/>
      <c r="R52" s="83"/>
      <c r="S52" s="83"/>
      <c r="W52" s="266" t="s">
        <v>3</v>
      </c>
      <c r="X52" s="116">
        <f>IF(S16=0,Q16,Q48)</f>
        <v>0</v>
      </c>
      <c r="Y52" s="116">
        <f>IF(S16=0,R16,R48)</f>
        <v>0</v>
      </c>
      <c r="Z52" s="113">
        <v>3</v>
      </c>
      <c r="AA52" s="83"/>
    </row>
    <row r="53" spans="1:27" s="81" customFormat="1" ht="27.95" customHeight="1">
      <c r="A53" s="261"/>
      <c r="B53" s="82"/>
      <c r="C53" s="86"/>
      <c r="D53" s="83"/>
      <c r="E53" s="256"/>
      <c r="F53" s="256"/>
      <c r="G53" s="82"/>
      <c r="H53" s="130" t="str">
        <f>IF(AND(D50=1,D54=0),IF(D50=1,C51,C55),IF(D50=0,C55,$A$4))</f>
        <v>BIAŁY LEW DOJO JELENIA GÓRA</v>
      </c>
      <c r="I53" s="83"/>
      <c r="J53" s="241"/>
      <c r="K53" s="241"/>
      <c r="L53" s="82"/>
      <c r="M53" s="83"/>
      <c r="N53" s="83"/>
      <c r="O53" s="256"/>
      <c r="P53" s="256"/>
      <c r="Q53" s="82"/>
      <c r="R53" s="83"/>
      <c r="S53" s="83"/>
      <c r="W53" s="266"/>
      <c r="X53" s="113"/>
      <c r="Y53" s="116">
        <f>IF(S16=0,R17,R49)</f>
        <v>0</v>
      </c>
      <c r="Z53" s="113"/>
      <c r="AA53" s="83"/>
    </row>
    <row r="54" spans="1:27" s="81" customFormat="1" ht="27.95" customHeight="1">
      <c r="A54" s="78"/>
      <c r="B54" s="79"/>
      <c r="C54" s="130" t="str">
        <f>VLOOKUP(B54,LISTA!$A$1:$G$249,2,0)</f>
        <v>-</v>
      </c>
      <c r="D54" s="80">
        <v>0</v>
      </c>
      <c r="G54" s="82"/>
      <c r="I54" s="83"/>
      <c r="J54" s="241"/>
      <c r="K54" s="241"/>
      <c r="L54" s="82"/>
      <c r="M54" s="83"/>
      <c r="N54" s="83"/>
      <c r="O54" s="256"/>
      <c r="P54" s="256"/>
      <c r="Q54" s="82"/>
      <c r="R54" s="83"/>
      <c r="S54" s="83"/>
      <c r="W54" s="266" t="s">
        <v>4</v>
      </c>
      <c r="X54" s="116">
        <f>IF(S30=1,Q30,Q34)</f>
        <v>0</v>
      </c>
      <c r="Y54" s="116">
        <f>IF(S30=1,R30,R34)</f>
        <v>0</v>
      </c>
      <c r="Z54" s="113">
        <v>2</v>
      </c>
      <c r="AA54" s="83"/>
    </row>
    <row r="55" spans="1:27" s="81" customFormat="1" ht="27.95" customHeight="1">
      <c r="A55" s="84"/>
      <c r="B55" s="82"/>
      <c r="C55" s="130" t="str">
        <f>VLOOKUP(B54,LISTA!$A$1:$G$249,3,0)</f>
        <v>-</v>
      </c>
      <c r="D55" s="83"/>
      <c r="G55" s="82"/>
      <c r="H55" s="84"/>
      <c r="I55" s="83"/>
      <c r="J55" s="241"/>
      <c r="K55" s="241"/>
      <c r="L55" s="82"/>
      <c r="M55" s="83"/>
      <c r="N55" s="83"/>
      <c r="O55" s="256"/>
      <c r="P55" s="256"/>
      <c r="Q55" s="82"/>
      <c r="R55" s="83"/>
      <c r="S55" s="83"/>
      <c r="W55" s="266"/>
      <c r="X55" s="113"/>
      <c r="Y55" s="116">
        <f>IF(S30=1,R31,R35)</f>
        <v>0</v>
      </c>
      <c r="Z55" s="113"/>
      <c r="AA55" s="83"/>
    </row>
    <row r="56" spans="1:27" s="81" customFormat="1" ht="27.95" customHeight="1">
      <c r="A56" s="85"/>
      <c r="B56" s="82"/>
      <c r="C56" s="86"/>
      <c r="D56" s="83"/>
      <c r="G56" s="82"/>
      <c r="H56" s="85"/>
      <c r="I56" s="242" t="s">
        <v>0</v>
      </c>
      <c r="J56" s="242"/>
      <c r="K56" s="87">
        <v>21</v>
      </c>
      <c r="L56" s="132">
        <f>IF(AND(I20=1,I28=0),IF(I20=1,G52,G60),IF(I20=0,G60,$A$4))</f>
        <v>0</v>
      </c>
      <c r="M56" s="130">
        <f>IF(AND(I52=1,I60=0),IF(I52=1,H52,H60),IF(I52=0,H60,$A$4))</f>
        <v>0</v>
      </c>
      <c r="N56" s="80"/>
      <c r="Q56" s="82"/>
      <c r="R56" s="83"/>
      <c r="S56" s="83"/>
      <c r="W56" s="266" t="s">
        <v>5</v>
      </c>
      <c r="X56" s="116">
        <f>IF(S30=0,Q30,Q34)</f>
        <v>0</v>
      </c>
      <c r="Y56" s="116">
        <f>IF(S30=0,R30,R34)</f>
        <v>0</v>
      </c>
      <c r="Z56" s="113">
        <v>1</v>
      </c>
      <c r="AA56" s="83"/>
    </row>
    <row r="57" spans="1:27" s="81" customFormat="1" ht="27.95" customHeight="1">
      <c r="A57" s="85"/>
      <c r="B57" s="82"/>
      <c r="C57" s="86"/>
      <c r="D57" s="83"/>
      <c r="G57" s="82"/>
      <c r="H57" s="85"/>
      <c r="I57" s="83"/>
      <c r="J57" s="256"/>
      <c r="K57" s="256"/>
      <c r="L57" s="82"/>
      <c r="M57" s="130">
        <f>IF(AND(I52=1,I60=0),IF(I52=1,H53,H61),IF(I52=0,H61,$A$4))</f>
        <v>0</v>
      </c>
      <c r="N57" s="83"/>
      <c r="Q57" s="82"/>
      <c r="R57" s="83"/>
      <c r="S57" s="83"/>
      <c r="W57" s="266"/>
      <c r="X57" s="113"/>
      <c r="Y57" s="116">
        <f>IF(S30=0,R31,R35)</f>
        <v>0</v>
      </c>
      <c r="Z57" s="117"/>
    </row>
    <row r="58" spans="1:27" s="81" customFormat="1" ht="27.95" customHeight="1">
      <c r="A58" s="78"/>
      <c r="B58" s="79"/>
      <c r="C58" s="130" t="str">
        <f>VLOOKUP(B58,LISTA!$A$1:$G$249,2,0)</f>
        <v>-</v>
      </c>
      <c r="D58" s="80">
        <v>0</v>
      </c>
      <c r="G58" s="82"/>
      <c r="I58" s="83"/>
      <c r="J58" s="256"/>
      <c r="K58" s="256"/>
      <c r="L58" s="82"/>
      <c r="M58" s="83"/>
      <c r="N58" s="83"/>
      <c r="Q58" s="82"/>
      <c r="R58" s="83"/>
      <c r="S58" s="83"/>
      <c r="X58" s="82"/>
      <c r="Y58" s="83"/>
    </row>
    <row r="59" spans="1:27" s="81" customFormat="1" ht="27.95" customHeight="1">
      <c r="A59" s="84"/>
      <c r="B59" s="82"/>
      <c r="C59" s="130" t="str">
        <f>VLOOKUP(B58,LISTA!$A$1:$G$249,3,0)</f>
        <v>-</v>
      </c>
      <c r="D59" s="83"/>
      <c r="E59" s="241"/>
      <c r="F59" s="241"/>
      <c r="G59" s="82"/>
      <c r="I59" s="83"/>
      <c r="J59" s="256"/>
      <c r="K59" s="256"/>
      <c r="L59" s="82"/>
      <c r="M59" s="83"/>
      <c r="N59" s="83"/>
      <c r="Q59" s="82"/>
      <c r="R59" s="83"/>
      <c r="S59" s="83"/>
      <c r="X59" s="82"/>
      <c r="Y59" s="83"/>
    </row>
    <row r="60" spans="1:27" s="81" customFormat="1" ht="27.95" customHeight="1">
      <c r="A60" s="261"/>
      <c r="B60" s="82"/>
      <c r="C60" s="86"/>
      <c r="D60" s="242" t="s">
        <v>0</v>
      </c>
      <c r="E60" s="242"/>
      <c r="F60" s="87"/>
      <c r="G60" s="132">
        <f>IF(AND(D2=1,D6=0),IF(D2=1,B58,B62),IF(D2=0,B62,$A$4))</f>
        <v>0</v>
      </c>
      <c r="H60" s="130" t="str">
        <f>IF(AND(D58=1,D62=0),IF(D58=1,C58,C62),IF(D58=0,C62,$A$4))</f>
        <v>WASIELEWSKI KAROL</v>
      </c>
      <c r="I60" s="80" t="s">
        <v>22</v>
      </c>
      <c r="L60" s="82"/>
      <c r="M60" s="83"/>
      <c r="N60" s="83"/>
      <c r="Q60" s="82"/>
      <c r="R60" s="83"/>
      <c r="S60" s="83"/>
      <c r="X60" s="82"/>
      <c r="Y60" s="83"/>
    </row>
    <row r="61" spans="1:27" s="81" customFormat="1" ht="27.95" customHeight="1">
      <c r="A61" s="261"/>
      <c r="B61" s="82"/>
      <c r="C61" s="86"/>
      <c r="D61" s="83"/>
      <c r="E61" s="256"/>
      <c r="F61" s="256"/>
      <c r="G61" s="82"/>
      <c r="H61" s="130" t="str">
        <f>IF(AND(D58=1,D62=0),IF(D58=1,C59,C63),IF(D58=0,C63,$A$4))</f>
        <v>KOSiR KOBIERZYCE</v>
      </c>
      <c r="I61" s="83"/>
      <c r="L61" s="82"/>
      <c r="M61" s="83"/>
      <c r="N61" s="83"/>
      <c r="Q61" s="82"/>
      <c r="R61" s="83"/>
      <c r="S61" s="83"/>
      <c r="X61" s="82"/>
      <c r="Y61" s="83"/>
    </row>
    <row r="62" spans="1:27" s="81" customFormat="1" ht="27.95" customHeight="1">
      <c r="A62" s="78"/>
      <c r="B62" s="79">
        <v>49</v>
      </c>
      <c r="C62" s="130" t="str">
        <f>VLOOKUP(B62,LISTA!$A$1:$G$249,2,0)</f>
        <v>WASIELEWSKI KAROL</v>
      </c>
      <c r="D62" s="80">
        <v>1</v>
      </c>
      <c r="G62" s="82"/>
      <c r="I62" s="83"/>
      <c r="L62" s="82"/>
      <c r="M62" s="83"/>
      <c r="N62" s="83"/>
      <c r="Q62" s="82"/>
      <c r="R62" s="83"/>
      <c r="S62" s="83"/>
      <c r="X62" s="82"/>
      <c r="Y62" s="83"/>
    </row>
    <row r="63" spans="1:27" s="81" customFormat="1" ht="27.95" customHeight="1">
      <c r="A63" s="84"/>
      <c r="B63" s="83"/>
      <c r="C63" s="130" t="str">
        <f>VLOOKUP(B62,LISTA!$A$1:$G$249,3,0)</f>
        <v>KOSiR KOBIERZYCE</v>
      </c>
      <c r="D63" s="83"/>
      <c r="G63" s="82"/>
      <c r="I63" s="83"/>
      <c r="L63" s="82"/>
      <c r="M63" s="83"/>
      <c r="N63" s="83"/>
      <c r="Q63" s="82"/>
      <c r="R63" s="83"/>
      <c r="S63" s="83"/>
      <c r="X63" s="82"/>
      <c r="Y63" s="83"/>
    </row>
    <row r="64" spans="1:27" s="81" customFormat="1" ht="27.95" customHeight="1">
      <c r="A64" s="85"/>
      <c r="B64" s="83"/>
      <c r="C64" s="86"/>
      <c r="D64" s="83"/>
      <c r="G64" s="82"/>
      <c r="I64" s="83"/>
      <c r="L64" s="82"/>
      <c r="M64" s="83"/>
      <c r="N64" s="83"/>
      <c r="Q64" s="82"/>
      <c r="R64" s="83"/>
      <c r="S64" s="83"/>
      <c r="X64" s="82"/>
      <c r="Y64" s="83"/>
    </row>
    <row r="65" spans="1:26" s="123" customFormat="1" ht="30">
      <c r="A65" s="118"/>
      <c r="B65" s="119"/>
      <c r="C65" s="120"/>
      <c r="D65" s="119"/>
      <c r="E65" s="121"/>
      <c r="F65" s="121"/>
      <c r="G65" s="122"/>
      <c r="H65" s="121"/>
      <c r="I65" s="119"/>
      <c r="J65" s="121"/>
      <c r="K65" s="121"/>
      <c r="L65" s="122"/>
      <c r="M65" s="119"/>
      <c r="N65" s="119"/>
      <c r="O65" s="121"/>
      <c r="P65" s="121"/>
      <c r="Q65" s="122"/>
      <c r="R65" s="119"/>
      <c r="S65" s="119"/>
      <c r="T65" s="121"/>
      <c r="U65" s="121"/>
      <c r="V65" s="121"/>
      <c r="W65" s="121"/>
      <c r="X65" s="122"/>
      <c r="Y65" s="119"/>
      <c r="Z65" s="121"/>
    </row>
  </sheetData>
  <mergeCells count="69">
    <mergeCell ref="I56:J56"/>
    <mergeCell ref="W56:W57"/>
    <mergeCell ref="J57:K59"/>
    <mergeCell ref="E59:F59"/>
    <mergeCell ref="A60:A61"/>
    <mergeCell ref="D60:E60"/>
    <mergeCell ref="E61:F61"/>
    <mergeCell ref="X48:Z48"/>
    <mergeCell ref="O49:P55"/>
    <mergeCell ref="W50:W51"/>
    <mergeCell ref="E51:F51"/>
    <mergeCell ref="A52:A53"/>
    <mergeCell ref="D52:E52"/>
    <mergeCell ref="W52:W53"/>
    <mergeCell ref="E53:F53"/>
    <mergeCell ref="J53:K55"/>
    <mergeCell ref="W54:W55"/>
    <mergeCell ref="N48:O48"/>
    <mergeCell ref="Z32:AB33"/>
    <mergeCell ref="T33:W47"/>
    <mergeCell ref="E35:F35"/>
    <mergeCell ref="O35:P39"/>
    <mergeCell ref="A36:A37"/>
    <mergeCell ref="D36:E36"/>
    <mergeCell ref="E37:F37"/>
    <mergeCell ref="J37:K39"/>
    <mergeCell ref="I40:J40"/>
    <mergeCell ref="J41:K43"/>
    <mergeCell ref="O41:P47"/>
    <mergeCell ref="E43:F43"/>
    <mergeCell ref="A44:A45"/>
    <mergeCell ref="D44:E44"/>
    <mergeCell ref="E45:F45"/>
    <mergeCell ref="N16:O16"/>
    <mergeCell ref="O17:P23"/>
    <mergeCell ref="T17:W31"/>
    <mergeCell ref="E19:F19"/>
    <mergeCell ref="A20:A21"/>
    <mergeCell ref="D20:E20"/>
    <mergeCell ref="E21:F21"/>
    <mergeCell ref="J21:K23"/>
    <mergeCell ref="I24:J24"/>
    <mergeCell ref="J25:K27"/>
    <mergeCell ref="O25:P29"/>
    <mergeCell ref="E27:F27"/>
    <mergeCell ref="A28:A29"/>
    <mergeCell ref="D28:E28"/>
    <mergeCell ref="Q28:S28"/>
    <mergeCell ref="E29:F29"/>
    <mergeCell ref="J9:K11"/>
    <mergeCell ref="O9:P15"/>
    <mergeCell ref="R10:W11"/>
    <mergeCell ref="E11:F11"/>
    <mergeCell ref="A12:A13"/>
    <mergeCell ref="D12:E12"/>
    <mergeCell ref="E13:F13"/>
    <mergeCell ref="E5:F5"/>
    <mergeCell ref="J5:K7"/>
    <mergeCell ref="R6:U6"/>
    <mergeCell ref="V6:W6"/>
    <mergeCell ref="I8:J8"/>
    <mergeCell ref="R8:U8"/>
    <mergeCell ref="V8:W8"/>
    <mergeCell ref="B1:H1"/>
    <mergeCell ref="E3:F3"/>
    <mergeCell ref="D4:E4"/>
    <mergeCell ref="I1:Y1"/>
    <mergeCell ref="R3:R4"/>
    <mergeCell ref="S3:W4"/>
  </mergeCells>
  <dataValidations count="2">
    <dataValidation type="list" allowBlank="1" sqref="B2">
      <formula1>#REF!</formula1>
    </dataValidation>
    <dataValidation type="list" allowBlank="1" sqref="B34 B30 B26 B22 B18 B14 B10 B6 B62 B58 B54 B50 B46 B42 B38">
      <formula1>#REF!</formula1>
    </dataValidation>
  </dataValidations>
  <printOptions horizontalCentered="1" verticalCentered="1"/>
  <pageMargins left="0.25" right="0.25" top="0.75" bottom="0.75" header="0.3" footer="0.3"/>
  <pageSetup paperSize="180" scale="37" pageOrder="overThenDown" orientation="landscape" horizontalDpi="4294967293" vertic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MJ65"/>
  <sheetViews>
    <sheetView zoomScale="40" zoomScaleNormal="40" workbookViewId="0">
      <selection activeCell="O25" sqref="O25:P29"/>
    </sheetView>
  </sheetViews>
  <sheetFormatPr defaultRowHeight="26.25"/>
  <cols>
    <col min="1" max="1" width="2.625" style="124" customWidth="1"/>
    <col min="2" max="2" width="9.25" style="125" customWidth="1"/>
    <col min="3" max="3" width="55.625" style="126" customWidth="1"/>
    <col min="4" max="4" width="6.625" style="125" customWidth="1"/>
    <col min="5" max="5" width="13.875" style="123" customWidth="1"/>
    <col min="6" max="6" width="10.75" style="123" customWidth="1"/>
    <col min="7" max="7" width="9.25" style="127" customWidth="1"/>
    <col min="8" max="8" width="56.375" style="123" customWidth="1"/>
    <col min="9" max="9" width="6.625" style="125" customWidth="1"/>
    <col min="10" max="10" width="13.875" style="123" customWidth="1"/>
    <col min="11" max="11" width="10.75" style="123" customWidth="1"/>
    <col min="12" max="12" width="9.25" style="127" customWidth="1"/>
    <col min="13" max="13" width="55.25" style="125" customWidth="1"/>
    <col min="14" max="14" width="6.625" style="125" customWidth="1"/>
    <col min="15" max="15" width="14" style="123" customWidth="1"/>
    <col min="16" max="16" width="10.75" style="123" customWidth="1"/>
    <col min="17" max="17" width="9.25" style="127" customWidth="1"/>
    <col min="18" max="18" width="56" style="125" customWidth="1"/>
    <col min="19" max="19" width="10.25" style="125" customWidth="1"/>
    <col min="20" max="20" width="10.75" style="123" customWidth="1"/>
    <col min="21" max="21" width="7.25" style="123" customWidth="1"/>
    <col min="22" max="22" width="3.75" style="123" customWidth="1"/>
    <col min="23" max="23" width="20.875" style="123" customWidth="1"/>
    <col min="24" max="24" width="15" style="127" customWidth="1"/>
    <col min="25" max="25" width="56.625" style="125" customWidth="1"/>
    <col min="26" max="26" width="23.625" style="123" customWidth="1"/>
    <col min="27" max="1024" width="10.75" style="123" customWidth="1"/>
    <col min="1025" max="1025" width="9" style="128" customWidth="1"/>
    <col min="1026" max="16384" width="9" style="128"/>
  </cols>
  <sheetData>
    <row r="1" spans="1:25" s="77" customFormat="1" ht="45" customHeight="1">
      <c r="A1" s="76"/>
      <c r="B1" s="240" t="s">
        <v>257</v>
      </c>
      <c r="C1" s="240"/>
      <c r="D1" s="240"/>
      <c r="E1" s="240"/>
      <c r="F1" s="240"/>
      <c r="G1" s="240"/>
      <c r="H1" s="240"/>
      <c r="I1" s="243" t="str">
        <f ca="1">MID(CELL("nazwa_pliku",A1),FIND("]",CELL("nazwa_pliku",A1),1)+1,100)</f>
        <v>ROCZNIK 2003-2004 -50KG CH</v>
      </c>
      <c r="J1" s="243"/>
      <c r="K1" s="243"/>
      <c r="L1" s="243"/>
      <c r="M1" s="243"/>
      <c r="N1" s="243"/>
      <c r="O1" s="243"/>
      <c r="P1" s="243"/>
      <c r="Q1" s="243"/>
      <c r="R1" s="243"/>
      <c r="S1" s="243"/>
      <c r="T1" s="243"/>
      <c r="U1" s="243"/>
      <c r="V1" s="243"/>
      <c r="W1" s="243"/>
      <c r="X1" s="243"/>
      <c r="Y1" s="243"/>
    </row>
    <row r="2" spans="1:25" s="81" customFormat="1" ht="27.95" customHeight="1">
      <c r="A2" s="78"/>
      <c r="B2" s="79">
        <v>140</v>
      </c>
      <c r="C2" s="130" t="str">
        <f>VLOOKUP(B2,LISTA!A1:G249,2,0)</f>
        <v>KIEPE JONASZ</v>
      </c>
      <c r="D2" s="80">
        <v>1</v>
      </c>
      <c r="G2" s="82"/>
      <c r="I2" s="83"/>
      <c r="L2" s="82"/>
      <c r="M2" s="83"/>
      <c r="N2" s="83"/>
      <c r="Q2" s="82"/>
      <c r="R2" s="83"/>
      <c r="S2" s="83"/>
      <c r="X2" s="82"/>
      <c r="Y2" s="83"/>
    </row>
    <row r="3" spans="1:25" s="81" customFormat="1" ht="27.95" customHeight="1">
      <c r="A3" s="84"/>
      <c r="B3" s="82"/>
      <c r="C3" s="131" t="str">
        <f>VLOOKUP(B2,LISTA!$A$1:$G$249,3,0)</f>
        <v>WĄBRZESKI KLUB SPORTÓW I SZTUK WALKI</v>
      </c>
      <c r="D3" s="83"/>
      <c r="E3" s="241"/>
      <c r="F3" s="241"/>
      <c r="G3" s="82"/>
      <c r="I3" s="83"/>
      <c r="L3" s="82"/>
      <c r="M3" s="83"/>
      <c r="N3" s="83"/>
      <c r="Q3" s="82"/>
      <c r="R3" s="244" t="s">
        <v>260</v>
      </c>
      <c r="S3" s="246" t="s">
        <v>279</v>
      </c>
      <c r="T3" s="246"/>
      <c r="U3" s="246"/>
      <c r="V3" s="246"/>
      <c r="W3" s="247"/>
      <c r="X3" s="82"/>
      <c r="Y3" s="83"/>
    </row>
    <row r="4" spans="1:25" s="81" customFormat="1" ht="27.95" customHeight="1">
      <c r="A4" s="85"/>
      <c r="B4" s="82"/>
      <c r="C4" s="86"/>
      <c r="D4" s="242" t="s">
        <v>0</v>
      </c>
      <c r="E4" s="242"/>
      <c r="F4" s="87"/>
      <c r="G4" s="132">
        <f>IF(AND(D2=1,D6=0),IF(D2=1,B2,B6),IF(D2=0,B6,$A$4))</f>
        <v>140</v>
      </c>
      <c r="H4" s="130" t="str">
        <f>IF(AND(D2=1,D6=0),IF(D2=1,C2,C6),IF(D2=0,C6,$A$4))</f>
        <v>KIEPE JONASZ</v>
      </c>
      <c r="I4" s="80" t="s">
        <v>22</v>
      </c>
      <c r="L4" s="82"/>
      <c r="M4" s="83"/>
      <c r="N4" s="83"/>
      <c r="Q4" s="82"/>
      <c r="R4" s="245"/>
      <c r="S4" s="248"/>
      <c r="T4" s="248"/>
      <c r="U4" s="248"/>
      <c r="V4" s="248"/>
      <c r="W4" s="249"/>
      <c r="X4" s="82"/>
      <c r="Y4" s="83"/>
    </row>
    <row r="5" spans="1:25" s="81" customFormat="1" ht="27.95" customHeight="1">
      <c r="A5" s="85"/>
      <c r="B5" s="82"/>
      <c r="C5" s="86"/>
      <c r="D5" s="83"/>
      <c r="E5" s="256"/>
      <c r="F5" s="256"/>
      <c r="G5" s="82"/>
      <c r="H5" s="130" t="str">
        <f>IF(AND(D2=1,D6=0),IF(D2=1,C3,C7),IF(D2=0,C7,$A$4))</f>
        <v>WĄBRZESKI KLUB SPORTÓW I SZTUK WALKI</v>
      </c>
      <c r="I5" s="83"/>
      <c r="J5" s="241"/>
      <c r="K5" s="241"/>
      <c r="L5" s="82"/>
      <c r="M5" s="83"/>
      <c r="N5" s="83"/>
      <c r="Q5" s="82"/>
      <c r="R5" s="93"/>
      <c r="S5" s="94"/>
      <c r="T5" s="94"/>
      <c r="U5" s="95"/>
      <c r="V5" s="96"/>
      <c r="W5" s="97"/>
      <c r="X5" s="82"/>
      <c r="Y5" s="83"/>
    </row>
    <row r="6" spans="1:25" s="81" customFormat="1" ht="27.95" customHeight="1">
      <c r="A6" s="78"/>
      <c r="B6" s="79">
        <v>0</v>
      </c>
      <c r="C6" s="130" t="str">
        <f>VLOOKUP(B6,LISTA!$A$1:$G$249,2,0)</f>
        <v>-</v>
      </c>
      <c r="D6" s="80">
        <v>0</v>
      </c>
      <c r="G6" s="82"/>
      <c r="I6" s="83"/>
      <c r="J6" s="241"/>
      <c r="K6" s="241"/>
      <c r="L6" s="82"/>
      <c r="M6" s="83"/>
      <c r="N6" s="83"/>
      <c r="Q6" s="82"/>
      <c r="R6" s="257" t="s">
        <v>27</v>
      </c>
      <c r="S6" s="258"/>
      <c r="T6" s="258"/>
      <c r="U6" s="258"/>
      <c r="V6" s="259" t="s">
        <v>255</v>
      </c>
      <c r="W6" s="260"/>
      <c r="X6" s="82"/>
      <c r="Y6" s="83"/>
    </row>
    <row r="7" spans="1:25" s="81" customFormat="1" ht="27.95" customHeight="1">
      <c r="A7" s="84"/>
      <c r="B7" s="82"/>
      <c r="C7" s="131" t="str">
        <f>VLOOKUP(B6,LISTA!$A$1:$G$249,3,0)</f>
        <v>-</v>
      </c>
      <c r="D7" s="83"/>
      <c r="G7" s="82"/>
      <c r="H7" s="84"/>
      <c r="I7" s="83"/>
      <c r="J7" s="241"/>
      <c r="K7" s="241"/>
      <c r="L7" s="82"/>
      <c r="M7" s="83"/>
      <c r="N7" s="83"/>
      <c r="Q7" s="82"/>
      <c r="R7" s="93"/>
      <c r="S7" s="94"/>
      <c r="T7" s="94"/>
      <c r="U7" s="95"/>
      <c r="V7" s="96"/>
      <c r="W7" s="97"/>
      <c r="X7" s="82"/>
      <c r="Y7" s="83"/>
    </row>
    <row r="8" spans="1:25" s="81" customFormat="1" ht="27.95" customHeight="1">
      <c r="A8" s="85"/>
      <c r="B8" s="82"/>
      <c r="C8" s="86"/>
      <c r="D8" s="83"/>
      <c r="G8" s="82"/>
      <c r="H8" s="85"/>
      <c r="I8" s="242" t="s">
        <v>0</v>
      </c>
      <c r="J8" s="242"/>
      <c r="K8" s="87">
        <v>22</v>
      </c>
      <c r="L8" s="132">
        <f>IF(AND(I4=1,I12=0),IF(I4=1,G4,G12),IF(I4=0,G12,$A$4))</f>
        <v>0</v>
      </c>
      <c r="M8" s="130">
        <f>IF(AND(I4=1,I12=0),IF(I4=1,H4,H12),IF(I4=0,H12,$A$4))</f>
        <v>0</v>
      </c>
      <c r="N8" s="80"/>
      <c r="Q8" s="82"/>
      <c r="R8" s="257" t="s">
        <v>24</v>
      </c>
      <c r="S8" s="258"/>
      <c r="T8" s="258"/>
      <c r="U8" s="258"/>
      <c r="V8" s="259" t="s">
        <v>253</v>
      </c>
      <c r="W8" s="260"/>
      <c r="X8" s="82"/>
      <c r="Y8" s="83"/>
    </row>
    <row r="9" spans="1:25" s="81" customFormat="1" ht="27.95" customHeight="1">
      <c r="A9" s="85"/>
      <c r="B9" s="82"/>
      <c r="C9" s="86"/>
      <c r="D9" s="83"/>
      <c r="G9" s="82"/>
      <c r="H9" s="85"/>
      <c r="I9" s="83"/>
      <c r="J9" s="256"/>
      <c r="K9" s="256"/>
      <c r="L9" s="82"/>
      <c r="M9" s="130">
        <f>IF(AND(I4=1,I12=0),IF(I4=1,H5,H13),IF(I4=0,H13,$A$4))</f>
        <v>0</v>
      </c>
      <c r="N9" s="83"/>
      <c r="O9" s="241"/>
      <c r="P9" s="241"/>
      <c r="Q9" s="82"/>
      <c r="R9" s="93"/>
      <c r="S9" s="94"/>
      <c r="T9" s="94"/>
      <c r="U9" s="95"/>
      <c r="V9" s="96"/>
      <c r="W9" s="97"/>
      <c r="X9" s="82"/>
      <c r="Y9" s="83"/>
    </row>
    <row r="10" spans="1:25" s="81" customFormat="1" ht="27.95" customHeight="1">
      <c r="A10" s="78"/>
      <c r="B10" s="79">
        <v>83</v>
      </c>
      <c r="C10" s="130" t="str">
        <f>VLOOKUP(B10,LISTA!$A$1:$G$249,2,0)</f>
        <v>KOLCZAK KACPER</v>
      </c>
      <c r="D10" s="80" t="s">
        <v>22</v>
      </c>
      <c r="G10" s="82"/>
      <c r="I10" s="83"/>
      <c r="J10" s="256"/>
      <c r="K10" s="256"/>
      <c r="L10" s="82"/>
      <c r="M10" s="83"/>
      <c r="N10" s="83"/>
      <c r="O10" s="241"/>
      <c r="P10" s="241"/>
      <c r="Q10" s="82"/>
      <c r="R10" s="250" t="s">
        <v>256</v>
      </c>
      <c r="S10" s="251"/>
      <c r="T10" s="251"/>
      <c r="U10" s="251"/>
      <c r="V10" s="251"/>
      <c r="W10" s="252"/>
      <c r="X10" s="82"/>
      <c r="Y10" s="83"/>
    </row>
    <row r="11" spans="1:25" s="81" customFormat="1" ht="27.95" customHeight="1">
      <c r="A11" s="84"/>
      <c r="B11" s="82"/>
      <c r="C11" s="131" t="str">
        <f>VLOOKUP(B10,LISTA!$A$1:$G$249,3,0)</f>
        <v>„SAIHA” STOWARZYSZENIE KARATE KYOKUSHINKAI –IFK W PRZEMYŚLU</v>
      </c>
      <c r="D11" s="83"/>
      <c r="E11" s="241"/>
      <c r="F11" s="241"/>
      <c r="G11" s="82"/>
      <c r="I11" s="83"/>
      <c r="J11" s="256"/>
      <c r="K11" s="256"/>
      <c r="L11" s="82"/>
      <c r="M11" s="83"/>
      <c r="N11" s="83"/>
      <c r="O11" s="241"/>
      <c r="P11" s="241"/>
      <c r="Q11" s="82"/>
      <c r="R11" s="253"/>
      <c r="S11" s="254"/>
      <c r="T11" s="254"/>
      <c r="U11" s="254"/>
      <c r="V11" s="254"/>
      <c r="W11" s="255"/>
      <c r="X11" s="82"/>
      <c r="Y11" s="83"/>
    </row>
    <row r="12" spans="1:25" s="81" customFormat="1" ht="27.95" customHeight="1">
      <c r="A12" s="261"/>
      <c r="B12" s="82"/>
      <c r="C12" s="86"/>
      <c r="D12" s="242" t="s">
        <v>0</v>
      </c>
      <c r="E12" s="242"/>
      <c r="F12" s="87">
        <v>3</v>
      </c>
      <c r="G12" s="132">
        <f>IF(AND(D2=1,D6=0),IF(D2=1,B10,B14),IF(D2=0,B14,$A$4))</f>
        <v>83</v>
      </c>
      <c r="H12" s="130">
        <f>IF(AND(D10=1,D14=0),IF(D10=1,C10,C14),IF(D10=0,C14,$A$4))</f>
        <v>0</v>
      </c>
      <c r="I12" s="80" t="s">
        <v>22</v>
      </c>
      <c r="L12" s="82"/>
      <c r="M12" s="83"/>
      <c r="N12" s="83"/>
      <c r="O12" s="241"/>
      <c r="P12" s="241"/>
      <c r="Q12" s="82"/>
      <c r="R12" s="83"/>
      <c r="S12" s="83"/>
      <c r="X12" s="82"/>
      <c r="Y12" s="83"/>
    </row>
    <row r="13" spans="1:25" s="81" customFormat="1" ht="27.95" customHeight="1">
      <c r="A13" s="261"/>
      <c r="B13" s="82"/>
      <c r="C13" s="86"/>
      <c r="D13" s="83"/>
      <c r="E13" s="256"/>
      <c r="F13" s="256"/>
      <c r="G13" s="82"/>
      <c r="H13" s="130">
        <f>IF(AND(D10=1,D14=0),IF(D10=1,C11,C15),IF(D10=0,C15,$A$4))</f>
        <v>0</v>
      </c>
      <c r="I13" s="83"/>
      <c r="L13" s="82"/>
      <c r="M13" s="83"/>
      <c r="N13" s="83"/>
      <c r="O13" s="241"/>
      <c r="P13" s="241"/>
      <c r="Q13" s="82"/>
      <c r="R13" s="83"/>
      <c r="S13" s="83"/>
      <c r="X13" s="82"/>
      <c r="Y13" s="83"/>
    </row>
    <row r="14" spans="1:25" s="81" customFormat="1" ht="27.95" customHeight="1">
      <c r="A14" s="78"/>
      <c r="B14" s="79">
        <v>104</v>
      </c>
      <c r="C14" s="130" t="str">
        <f>VLOOKUP(B14,LISTA!$A$1:$G$249,2,0)</f>
        <v>SWATEK OLIVER</v>
      </c>
      <c r="D14" s="80" t="s">
        <v>22</v>
      </c>
      <c r="G14" s="82"/>
      <c r="I14" s="83"/>
      <c r="L14" s="82"/>
      <c r="M14" s="83"/>
      <c r="N14" s="83"/>
      <c r="O14" s="241"/>
      <c r="P14" s="241"/>
      <c r="Q14" s="82"/>
      <c r="R14" s="83"/>
      <c r="S14" s="83"/>
      <c r="X14" s="82"/>
      <c r="Y14" s="83"/>
    </row>
    <row r="15" spans="1:25" s="81" customFormat="1" ht="27.95" customHeight="1">
      <c r="A15" s="84"/>
      <c r="B15" s="82"/>
      <c r="C15" s="131" t="str">
        <f>VLOOKUP(B14,LISTA!$A$1:$G$249,3,0)</f>
        <v>ŚLĄSKI KLUB KARATE I KICK-BOXINGU LUBSZA</v>
      </c>
      <c r="D15" s="83"/>
      <c r="G15" s="82"/>
      <c r="I15" s="83"/>
      <c r="L15" s="82"/>
      <c r="M15" s="84"/>
      <c r="N15" s="83"/>
      <c r="O15" s="241"/>
      <c r="P15" s="241"/>
      <c r="Q15" s="82"/>
      <c r="R15" s="83"/>
      <c r="S15" s="83"/>
      <c r="X15" s="82"/>
      <c r="Y15" s="83"/>
    </row>
    <row r="16" spans="1:25" s="81" customFormat="1" ht="27.95" customHeight="1">
      <c r="A16" s="85"/>
      <c r="B16" s="82"/>
      <c r="C16" s="86"/>
      <c r="D16" s="83"/>
      <c r="G16" s="82"/>
      <c r="I16" s="83"/>
      <c r="L16" s="82"/>
      <c r="M16" s="85"/>
      <c r="N16" s="242" t="s">
        <v>0</v>
      </c>
      <c r="O16" s="242"/>
      <c r="P16" s="87">
        <v>44</v>
      </c>
      <c r="Q16" s="132">
        <f>IF(AND(N8=1,N24=0),IF(N8=1,L8,L24),IF(N8=0,L24,$A$4))</f>
        <v>0</v>
      </c>
      <c r="R16" s="130">
        <f>IF(AND(N8=1,N24=0),IF(N8=1,M8,M24),IF(N8=0,M24,$A$4))</f>
        <v>0</v>
      </c>
      <c r="S16" s="80"/>
      <c r="X16" s="82"/>
      <c r="Y16" s="83"/>
    </row>
    <row r="17" spans="1:28" s="81" customFormat="1" ht="27.95" customHeight="1">
      <c r="A17" s="85"/>
      <c r="B17" s="82"/>
      <c r="C17" s="86"/>
      <c r="D17" s="83"/>
      <c r="G17" s="82"/>
      <c r="I17" s="83"/>
      <c r="L17" s="82"/>
      <c r="M17" s="85"/>
      <c r="N17" s="83"/>
      <c r="O17" s="256"/>
      <c r="P17" s="256"/>
      <c r="Q17" s="82"/>
      <c r="R17" s="130">
        <f>IF(AND(N8=1,N24=0),IF(N8=1,M9,M25),IF(N8=0,M25,$A$4))</f>
        <v>0</v>
      </c>
      <c r="S17" s="83"/>
      <c r="T17" s="241"/>
      <c r="U17" s="241"/>
      <c r="V17" s="241"/>
      <c r="W17" s="241"/>
      <c r="X17" s="82"/>
      <c r="Y17" s="83"/>
    </row>
    <row r="18" spans="1:28" s="81" customFormat="1" ht="27.95" customHeight="1">
      <c r="A18" s="78"/>
      <c r="B18" s="79">
        <v>25</v>
      </c>
      <c r="C18" s="130" t="str">
        <f>VLOOKUP(B18,LISTA!$A$1:$G$249,2,0)</f>
        <v>PYSZKO KRZYSZTOF</v>
      </c>
      <c r="D18" s="80">
        <v>1</v>
      </c>
      <c r="G18" s="82"/>
      <c r="I18" s="83"/>
      <c r="L18" s="82"/>
      <c r="M18" s="83"/>
      <c r="N18" s="83"/>
      <c r="O18" s="256"/>
      <c r="P18" s="256"/>
      <c r="Q18" s="82"/>
      <c r="R18" s="83"/>
      <c r="S18" s="83"/>
      <c r="T18" s="241"/>
      <c r="U18" s="241"/>
      <c r="V18" s="241"/>
      <c r="W18" s="241"/>
      <c r="X18" s="82"/>
      <c r="Y18" s="83"/>
    </row>
    <row r="19" spans="1:28" s="81" customFormat="1" ht="27.95" customHeight="1">
      <c r="A19" s="84"/>
      <c r="B19" s="82"/>
      <c r="C19" s="131" t="str">
        <f>VLOOKUP(B18,LISTA!$A$1:$G$249,3,0)</f>
        <v>GOLUBSKO-DOBRZYŃSKI KKK</v>
      </c>
      <c r="D19" s="83"/>
      <c r="E19" s="241"/>
      <c r="F19" s="241"/>
      <c r="G19" s="82"/>
      <c r="I19" s="83"/>
      <c r="L19" s="82"/>
      <c r="M19" s="83"/>
      <c r="N19" s="83"/>
      <c r="O19" s="256"/>
      <c r="P19" s="256"/>
      <c r="Q19" s="82"/>
      <c r="R19" s="83"/>
      <c r="S19" s="83"/>
      <c r="T19" s="241"/>
      <c r="U19" s="241"/>
      <c r="V19" s="241"/>
      <c r="W19" s="241"/>
      <c r="X19" s="82"/>
      <c r="Y19" s="83"/>
    </row>
    <row r="20" spans="1:28" s="81" customFormat="1" ht="27.95" customHeight="1">
      <c r="A20" s="261"/>
      <c r="B20" s="82"/>
      <c r="C20" s="86"/>
      <c r="D20" s="242" t="s">
        <v>0</v>
      </c>
      <c r="E20" s="242"/>
      <c r="F20" s="87"/>
      <c r="G20" s="132">
        <f>IF(AND(D2=1,D6=0),IF(D2=1,B18,B22),IF(D2=0,B22,$A$4))</f>
        <v>25</v>
      </c>
      <c r="H20" s="130" t="str">
        <f>IF(AND(D18=1,D22=0),IF(D18=1,C18,C22),IF(D18=0,C22,$A$4))</f>
        <v>PYSZKO KRZYSZTOF</v>
      </c>
      <c r="I20" s="80" t="s">
        <v>22</v>
      </c>
      <c r="L20" s="82"/>
      <c r="M20" s="83"/>
      <c r="N20" s="83"/>
      <c r="O20" s="256"/>
      <c r="P20" s="256"/>
      <c r="Q20" s="82"/>
      <c r="R20" s="83"/>
      <c r="S20" s="83"/>
      <c r="T20" s="241"/>
      <c r="U20" s="241"/>
      <c r="V20" s="241"/>
      <c r="W20" s="241"/>
      <c r="X20" s="82"/>
      <c r="Y20" s="83"/>
    </row>
    <row r="21" spans="1:28" s="81" customFormat="1" ht="27.95" customHeight="1">
      <c r="A21" s="261"/>
      <c r="B21" s="82"/>
      <c r="C21" s="86"/>
      <c r="D21" s="83"/>
      <c r="E21" s="256"/>
      <c r="F21" s="256"/>
      <c r="G21" s="82"/>
      <c r="H21" s="130" t="str">
        <f>IF(AND(D18=1,D22=0),IF(D18=1,C19,C23),IF(D18=0,C23,$A$4))</f>
        <v>GOLUBSKO-DOBRZYŃSKI KKK</v>
      </c>
      <c r="I21" s="83"/>
      <c r="J21" s="241"/>
      <c r="K21" s="241"/>
      <c r="L21" s="82"/>
      <c r="M21" s="83"/>
      <c r="N21" s="83"/>
      <c r="O21" s="256"/>
      <c r="P21" s="256"/>
      <c r="Q21" s="82"/>
      <c r="R21" s="83"/>
      <c r="S21" s="83"/>
      <c r="T21" s="241"/>
      <c r="U21" s="241"/>
      <c r="V21" s="241"/>
      <c r="W21" s="241"/>
      <c r="X21" s="82"/>
      <c r="Y21" s="83"/>
    </row>
    <row r="22" spans="1:28" s="81" customFormat="1" ht="27.95" customHeight="1">
      <c r="A22" s="78"/>
      <c r="B22" s="79">
        <v>0</v>
      </c>
      <c r="C22" s="130" t="str">
        <f>VLOOKUP(B22,LISTA!$A$1:$G$249,2,0)</f>
        <v>-</v>
      </c>
      <c r="D22" s="80">
        <v>0</v>
      </c>
      <c r="G22" s="82"/>
      <c r="I22" s="83"/>
      <c r="J22" s="241"/>
      <c r="K22" s="241"/>
      <c r="L22" s="82"/>
      <c r="M22" s="83"/>
      <c r="N22" s="83"/>
      <c r="O22" s="256"/>
      <c r="P22" s="256"/>
      <c r="Q22" s="82"/>
      <c r="R22" s="83"/>
      <c r="S22" s="83"/>
      <c r="T22" s="241"/>
      <c r="U22" s="241"/>
      <c r="V22" s="241"/>
      <c r="W22" s="241"/>
      <c r="X22" s="82"/>
      <c r="Y22" s="83"/>
    </row>
    <row r="23" spans="1:28" s="81" customFormat="1" ht="27.95" customHeight="1">
      <c r="A23" s="84"/>
      <c r="B23" s="82"/>
      <c r="C23" s="131" t="str">
        <f>VLOOKUP(B22,LISTA!$A$1:$G$249,3,0)</f>
        <v>-</v>
      </c>
      <c r="D23" s="83"/>
      <c r="G23" s="82"/>
      <c r="H23" s="84"/>
      <c r="I23" s="83"/>
      <c r="J23" s="241"/>
      <c r="K23" s="241"/>
      <c r="L23" s="82"/>
      <c r="M23" s="83"/>
      <c r="N23" s="83"/>
      <c r="O23" s="256"/>
      <c r="P23" s="256"/>
      <c r="Q23" s="82"/>
      <c r="R23" s="83"/>
      <c r="S23" s="83"/>
      <c r="T23" s="241"/>
      <c r="U23" s="241"/>
      <c r="V23" s="241"/>
      <c r="W23" s="241"/>
      <c r="X23" s="82"/>
      <c r="Y23" s="83"/>
    </row>
    <row r="24" spans="1:28" s="81" customFormat="1" ht="27.95" customHeight="1">
      <c r="A24" s="85"/>
      <c r="B24" s="82"/>
      <c r="C24" s="86"/>
      <c r="D24" s="83"/>
      <c r="G24" s="82"/>
      <c r="H24" s="85"/>
      <c r="I24" s="242" t="s">
        <v>0</v>
      </c>
      <c r="J24" s="242"/>
      <c r="K24" s="87">
        <v>24</v>
      </c>
      <c r="L24" s="132">
        <f>IF(AND(I20=1,I28=0),IF(I20=1,G20,G28),IF(I20=0,G28,$A$4))</f>
        <v>0</v>
      </c>
      <c r="M24" s="130">
        <f>IF(AND(I20=1,I28=0),IF(I20=1,H20,H28),IF(I20=0,H28,$A$4))</f>
        <v>0</v>
      </c>
      <c r="N24" s="80"/>
      <c r="Q24" s="82"/>
      <c r="R24" s="83"/>
      <c r="S24" s="83"/>
      <c r="T24" s="241"/>
      <c r="U24" s="241"/>
      <c r="V24" s="241"/>
      <c r="W24" s="241"/>
      <c r="X24" s="82"/>
      <c r="Y24" s="83"/>
    </row>
    <row r="25" spans="1:28" s="81" customFormat="1" ht="27.95" customHeight="1">
      <c r="A25" s="85"/>
      <c r="B25" s="82"/>
      <c r="C25" s="86"/>
      <c r="D25" s="83"/>
      <c r="G25" s="82"/>
      <c r="H25" s="85"/>
      <c r="I25" s="83"/>
      <c r="J25" s="256"/>
      <c r="K25" s="256"/>
      <c r="L25" s="82"/>
      <c r="M25" s="130">
        <f>IF(AND(I20=1,I28=0),IF(I20=1,H21,H29),IF(I20=0,H29,$A$4))</f>
        <v>0</v>
      </c>
      <c r="N25" s="83"/>
      <c r="O25" s="241"/>
      <c r="P25" s="241"/>
      <c r="Q25" s="82"/>
      <c r="R25" s="83"/>
      <c r="S25" s="83"/>
      <c r="T25" s="241"/>
      <c r="U25" s="241"/>
      <c r="V25" s="241"/>
      <c r="W25" s="241"/>
      <c r="X25" s="82"/>
      <c r="Y25" s="83"/>
    </row>
    <row r="26" spans="1:28" s="81" customFormat="1" ht="27.95" customHeight="1">
      <c r="A26" s="78"/>
      <c r="B26" s="79"/>
      <c r="C26" s="130" t="str">
        <f>VLOOKUP(B26,LISTA!$A$1:$G$249,2,0)</f>
        <v>-</v>
      </c>
      <c r="D26" s="80">
        <v>0</v>
      </c>
      <c r="G26" s="82"/>
      <c r="I26" s="83"/>
      <c r="J26" s="256"/>
      <c r="K26" s="256"/>
      <c r="L26" s="82"/>
      <c r="M26" s="83"/>
      <c r="N26" s="83"/>
      <c r="O26" s="241"/>
      <c r="P26" s="241"/>
      <c r="Q26" s="82"/>
      <c r="R26" s="83"/>
      <c r="S26" s="83"/>
      <c r="T26" s="241"/>
      <c r="U26" s="241"/>
      <c r="V26" s="241"/>
      <c r="W26" s="241"/>
      <c r="X26" s="82"/>
      <c r="Y26" s="83"/>
    </row>
    <row r="27" spans="1:28" s="81" customFormat="1" ht="27.95" customHeight="1">
      <c r="A27" s="84"/>
      <c r="B27" s="82"/>
      <c r="C27" s="130" t="str">
        <f>VLOOKUP(B26,LISTA!$A$1:$G$249,3,0)</f>
        <v>-</v>
      </c>
      <c r="D27" s="83"/>
      <c r="E27" s="241"/>
      <c r="F27" s="241"/>
      <c r="G27" s="82"/>
      <c r="I27" s="83"/>
      <c r="J27" s="256"/>
      <c r="K27" s="256"/>
      <c r="L27" s="82"/>
      <c r="M27" s="83"/>
      <c r="N27" s="83"/>
      <c r="O27" s="241"/>
      <c r="P27" s="241"/>
      <c r="Q27" s="82"/>
      <c r="R27" s="83"/>
      <c r="S27" s="83"/>
      <c r="T27" s="241"/>
      <c r="U27" s="241"/>
      <c r="V27" s="241"/>
      <c r="W27" s="241"/>
      <c r="X27" s="82"/>
      <c r="Y27" s="83"/>
    </row>
    <row r="28" spans="1:28" s="81" customFormat="1" ht="27.95" customHeight="1">
      <c r="A28" s="261"/>
      <c r="B28" s="82"/>
      <c r="C28" s="86"/>
      <c r="D28" s="242" t="s">
        <v>0</v>
      </c>
      <c r="E28" s="242"/>
      <c r="F28" s="87"/>
      <c r="G28" s="132">
        <f>IF(AND(D2=1,D6=0),IF(D2=1,B26,B30),IF(D2=0,B30,$A$4))</f>
        <v>0</v>
      </c>
      <c r="H28" s="130" t="str">
        <f>IF(AND(D26=1,D30=0),IF(D26=1,C26,C30),IF(D26=0,C30,$A$4))</f>
        <v>MODZELEWSKI OSKAR</v>
      </c>
      <c r="I28" s="80" t="s">
        <v>22</v>
      </c>
      <c r="L28" s="82"/>
      <c r="M28" s="83"/>
      <c r="N28" s="83"/>
      <c r="O28" s="241"/>
      <c r="P28" s="241"/>
      <c r="Q28" s="262" t="s">
        <v>1</v>
      </c>
      <c r="R28" s="262"/>
      <c r="S28" s="262"/>
      <c r="T28" s="241"/>
      <c r="U28" s="241"/>
      <c r="V28" s="241"/>
      <c r="W28" s="241"/>
      <c r="X28" s="82"/>
      <c r="Y28" s="83"/>
    </row>
    <row r="29" spans="1:28" s="81" customFormat="1" ht="27.95" customHeight="1">
      <c r="A29" s="261"/>
      <c r="B29" s="82"/>
      <c r="C29" s="86"/>
      <c r="D29" s="83"/>
      <c r="E29" s="256"/>
      <c r="F29" s="256"/>
      <c r="G29" s="82"/>
      <c r="H29" s="130" t="str">
        <f>IF(AND(D26=1,D30=0),IF(D26=1,C27,C31),IF(D26=0,C31,$A$4))</f>
        <v>CHEŁMIŃSKI KLUB KYOKUSHIN KARATE</v>
      </c>
      <c r="I29" s="83"/>
      <c r="L29" s="82"/>
      <c r="M29" s="83"/>
      <c r="N29" s="83"/>
      <c r="O29" s="241"/>
      <c r="P29" s="241"/>
      <c r="Q29" s="98"/>
      <c r="R29" s="99" t="s">
        <v>9</v>
      </c>
      <c r="S29" s="100">
        <v>56</v>
      </c>
      <c r="T29" s="241"/>
      <c r="U29" s="241"/>
      <c r="V29" s="241"/>
      <c r="W29" s="241"/>
      <c r="X29" s="82"/>
      <c r="Y29" s="83"/>
    </row>
    <row r="30" spans="1:28" s="81" customFormat="1" ht="27.95" customHeight="1">
      <c r="A30" s="78"/>
      <c r="B30" s="79">
        <v>4</v>
      </c>
      <c r="C30" s="130" t="str">
        <f>VLOOKUP(B30,LISTA!$A$1:$G$249,2,0)</f>
        <v>MODZELEWSKI OSKAR</v>
      </c>
      <c r="D30" s="80">
        <v>1</v>
      </c>
      <c r="G30" s="82"/>
      <c r="I30" s="83"/>
      <c r="L30" s="82"/>
      <c r="M30" s="83"/>
      <c r="N30" s="83"/>
      <c r="Q30" s="133">
        <f>IF(AND(N8=0,N24=1),IF(N8=0,L8,L24),IF(N8=1,L24,$A$4))</f>
        <v>0</v>
      </c>
      <c r="R30" s="130">
        <f>IF(AND(N8=0,N24=1),IF(N8=0,M8,M24),IF(N8=1,M24,$A$4))</f>
        <v>0</v>
      </c>
      <c r="S30" s="101"/>
      <c r="T30" s="241"/>
      <c r="U30" s="241"/>
      <c r="V30" s="241"/>
      <c r="W30" s="241"/>
      <c r="X30" s="82"/>
      <c r="Y30" s="83"/>
    </row>
    <row r="31" spans="1:28" s="81" customFormat="1" ht="27.95" customHeight="1">
      <c r="A31" s="84"/>
      <c r="B31" s="82"/>
      <c r="C31" s="130" t="str">
        <f>VLOOKUP(B30,LISTA!$A$1:$G$249,3,0)</f>
        <v>CHEŁMIŃSKI KLUB KYOKUSHIN KARATE</v>
      </c>
      <c r="D31" s="83"/>
      <c r="G31" s="82"/>
      <c r="I31" s="83"/>
      <c r="L31" s="82"/>
      <c r="M31" s="84"/>
      <c r="N31" s="83"/>
      <c r="Q31" s="98"/>
      <c r="R31" s="130">
        <f>IF(AND(N8=0,N24=1),IF(N8=0,M9,M25),IF(N8=1,M25,$A$4))</f>
        <v>0</v>
      </c>
      <c r="S31" s="102"/>
      <c r="T31" s="241"/>
      <c r="U31" s="241"/>
      <c r="V31" s="241"/>
      <c r="W31" s="241"/>
      <c r="X31" s="103"/>
      <c r="Y31" s="104"/>
    </row>
    <row r="32" spans="1:28" s="81" customFormat="1" ht="27.95" customHeight="1">
      <c r="A32" s="85"/>
      <c r="B32" s="82"/>
      <c r="C32" s="86"/>
      <c r="D32" s="83"/>
      <c r="G32" s="82"/>
      <c r="I32" s="83"/>
      <c r="L32" s="82"/>
      <c r="M32" s="85"/>
      <c r="N32" s="83"/>
      <c r="Q32" s="98"/>
      <c r="R32" s="84"/>
      <c r="S32" s="102"/>
      <c r="T32" s="105" t="s">
        <v>9</v>
      </c>
      <c r="U32" s="105"/>
      <c r="V32" s="105"/>
      <c r="W32" s="106">
        <v>64</v>
      </c>
      <c r="X32" s="134">
        <f>IF(AND(S16=1,S48=0),IF(S16=1,Q16,Q48),IF(S16=0,Q48,$A$4))</f>
        <v>0</v>
      </c>
      <c r="Y32" s="135">
        <f>IF(AND(S16=1,S48=0),IF(S16=1,R16,R48),IF(S16=0,R48,$A$4))</f>
        <v>0</v>
      </c>
      <c r="Z32" s="263"/>
      <c r="AA32" s="264"/>
      <c r="AB32" s="264"/>
    </row>
    <row r="33" spans="1:28" s="81" customFormat="1" ht="27.95" customHeight="1">
      <c r="A33" s="85"/>
      <c r="B33" s="82"/>
      <c r="C33" s="86"/>
      <c r="D33" s="83"/>
      <c r="G33" s="82"/>
      <c r="I33" s="83"/>
      <c r="L33" s="82"/>
      <c r="M33" s="85"/>
      <c r="N33" s="83"/>
      <c r="Q33" s="98"/>
      <c r="R33" s="83"/>
      <c r="S33" s="102"/>
      <c r="T33" s="256"/>
      <c r="U33" s="256"/>
      <c r="V33" s="256"/>
      <c r="W33" s="256"/>
      <c r="X33" s="107"/>
      <c r="Y33" s="135">
        <f>IF(AND(S16=1,S48=0),IF(S16=1,R17,R49),IF(S16=0,R49,$A$4))</f>
        <v>0</v>
      </c>
      <c r="Z33" s="263"/>
      <c r="AA33" s="264"/>
      <c r="AB33" s="264"/>
    </row>
    <row r="34" spans="1:28" s="81" customFormat="1" ht="27.95" customHeight="1">
      <c r="A34" s="78"/>
      <c r="B34" s="79">
        <v>136</v>
      </c>
      <c r="C34" s="130" t="str">
        <f>VLOOKUP(B34,LISTA!$A$1:$G$249,2,0)</f>
        <v>BASAK KRYSTIAN</v>
      </c>
      <c r="D34" s="80">
        <v>1</v>
      </c>
      <c r="G34" s="82"/>
      <c r="I34" s="83"/>
      <c r="L34" s="82"/>
      <c r="M34" s="83"/>
      <c r="N34" s="83"/>
      <c r="Q34" s="133">
        <f>IF(AND(N40=0,N56=1),IF(N40=0,L40,L56),IF(N40=1,L56,$A$4))</f>
        <v>0</v>
      </c>
      <c r="R34" s="130">
        <f>IF(AND(N40=0,N56=1),IF(N40=0,M40,M56),IF(N40=1,M56,$A$4))</f>
        <v>0</v>
      </c>
      <c r="S34" s="101"/>
      <c r="T34" s="256"/>
      <c r="U34" s="256"/>
      <c r="V34" s="256"/>
      <c r="W34" s="256"/>
      <c r="X34" s="108"/>
      <c r="Y34" s="109"/>
    </row>
    <row r="35" spans="1:28" s="81" customFormat="1" ht="27.95" customHeight="1">
      <c r="A35" s="84"/>
      <c r="B35" s="82"/>
      <c r="C35" s="130" t="str">
        <f>VLOOKUP(B34,LISTA!$A$1:$G$249,3,0)</f>
        <v>WĄBRZESKI KLUB SPORTÓW I SZTUK WALKI</v>
      </c>
      <c r="D35" s="83"/>
      <c r="E35" s="241"/>
      <c r="F35" s="241"/>
      <c r="G35" s="82"/>
      <c r="I35" s="83"/>
      <c r="L35" s="82"/>
      <c r="M35" s="83"/>
      <c r="N35" s="83"/>
      <c r="O35" s="256"/>
      <c r="P35" s="256"/>
      <c r="Q35" s="98"/>
      <c r="R35" s="130">
        <f>IF(AND(N40=0,N56=1),IF(N40=0,M41,M57),IF(N40=1,M57,$A$4))</f>
        <v>0</v>
      </c>
      <c r="S35" s="102"/>
      <c r="T35" s="256"/>
      <c r="U35" s="256"/>
      <c r="V35" s="256"/>
      <c r="W35" s="256"/>
      <c r="X35" s="82"/>
      <c r="Y35" s="83"/>
    </row>
    <row r="36" spans="1:28" s="81" customFormat="1" ht="27.95" customHeight="1">
      <c r="A36" s="261"/>
      <c r="B36" s="82"/>
      <c r="C36" s="86"/>
      <c r="D36" s="242" t="s">
        <v>0</v>
      </c>
      <c r="E36" s="242"/>
      <c r="F36" s="87"/>
      <c r="G36" s="132">
        <f>IF(AND(D2=1,D6=0),IF(D2=1,B34,B38),IF(D2=0,B38,$A$4))</f>
        <v>136</v>
      </c>
      <c r="H36" s="130" t="str">
        <f>IF(AND(D34=1,D38=0),IF(D34=1,C34,C38),IF(D34=0,C38,$A$4))</f>
        <v>BASAK KRYSTIAN</v>
      </c>
      <c r="I36" s="80" t="s">
        <v>22</v>
      </c>
      <c r="L36" s="82"/>
      <c r="M36" s="83"/>
      <c r="N36" s="83"/>
      <c r="O36" s="256"/>
      <c r="P36" s="256"/>
      <c r="Q36" s="110"/>
      <c r="R36" s="111"/>
      <c r="S36" s="112"/>
      <c r="T36" s="256"/>
      <c r="U36" s="256"/>
      <c r="V36" s="256"/>
      <c r="W36" s="256"/>
      <c r="X36" s="82"/>
      <c r="Y36" s="83"/>
    </row>
    <row r="37" spans="1:28" s="81" customFormat="1" ht="27.95" customHeight="1">
      <c r="A37" s="261"/>
      <c r="B37" s="82"/>
      <c r="C37" s="86"/>
      <c r="D37" s="83"/>
      <c r="E37" s="256"/>
      <c r="F37" s="256"/>
      <c r="G37" s="82"/>
      <c r="H37" s="130" t="str">
        <f>IF(AND(D34=1,D38=0),IF(D34=1,C35,C39),IF(D34=0,C39,$A$4))</f>
        <v>WĄBRZESKI KLUB SPORTÓW I SZTUK WALKI</v>
      </c>
      <c r="I37" s="83"/>
      <c r="J37" s="241"/>
      <c r="K37" s="241"/>
      <c r="L37" s="82"/>
      <c r="M37" s="83"/>
      <c r="N37" s="83"/>
      <c r="O37" s="256"/>
      <c r="P37" s="256"/>
      <c r="Q37" s="82"/>
      <c r="R37" s="83"/>
      <c r="S37" s="83"/>
      <c r="T37" s="256"/>
      <c r="U37" s="256"/>
      <c r="V37" s="256"/>
      <c r="W37" s="256"/>
      <c r="X37" s="82"/>
      <c r="Y37" s="83"/>
    </row>
    <row r="38" spans="1:28" s="81" customFormat="1" ht="27.95" customHeight="1">
      <c r="A38" s="78"/>
      <c r="B38" s="79"/>
      <c r="C38" s="130" t="str">
        <f>VLOOKUP(B38,LISTA!$A$1:$G$249,2,0)</f>
        <v>-</v>
      </c>
      <c r="D38" s="80">
        <v>0</v>
      </c>
      <c r="G38" s="82"/>
      <c r="I38" s="83"/>
      <c r="J38" s="241"/>
      <c r="K38" s="241"/>
      <c r="L38" s="82"/>
      <c r="M38" s="83"/>
      <c r="N38" s="83"/>
      <c r="O38" s="256"/>
      <c r="P38" s="256"/>
      <c r="Q38" s="82"/>
      <c r="R38" s="83"/>
      <c r="S38" s="83"/>
      <c r="T38" s="256"/>
      <c r="U38" s="256"/>
      <c r="V38" s="256"/>
      <c r="W38" s="256"/>
      <c r="X38" s="82"/>
      <c r="Y38" s="83"/>
    </row>
    <row r="39" spans="1:28" s="81" customFormat="1" ht="27.95" customHeight="1">
      <c r="A39" s="84"/>
      <c r="B39" s="82"/>
      <c r="C39" s="130" t="str">
        <f>VLOOKUP(B38,LISTA!$A$1:$G$249,3,0)</f>
        <v>-</v>
      </c>
      <c r="D39" s="83"/>
      <c r="G39" s="82"/>
      <c r="H39" s="84"/>
      <c r="I39" s="83"/>
      <c r="J39" s="241"/>
      <c r="K39" s="241"/>
      <c r="L39" s="82"/>
      <c r="M39" s="83"/>
      <c r="N39" s="83"/>
      <c r="O39" s="256"/>
      <c r="P39" s="256"/>
      <c r="Q39" s="82"/>
      <c r="R39" s="83"/>
      <c r="S39" s="83"/>
      <c r="T39" s="256"/>
      <c r="U39" s="256"/>
      <c r="V39" s="256"/>
      <c r="W39" s="256"/>
      <c r="X39" s="82"/>
      <c r="Y39" s="83"/>
    </row>
    <row r="40" spans="1:28" s="81" customFormat="1" ht="27.95" customHeight="1">
      <c r="A40" s="85"/>
      <c r="B40" s="82"/>
      <c r="C40" s="86"/>
      <c r="D40" s="83"/>
      <c r="G40" s="82"/>
      <c r="H40" s="85"/>
      <c r="I40" s="242" t="s">
        <v>0</v>
      </c>
      <c r="J40" s="242"/>
      <c r="K40" s="87">
        <v>25</v>
      </c>
      <c r="L40" s="132">
        <f>IF(AND(I20=1,I28=0),IF(I20=1,G36,G44),IF(I20=0,G44,$A$4))</f>
        <v>0</v>
      </c>
      <c r="M40" s="130">
        <f>IF(AND(I36=1,I44=0),IF(I36=1,H36,H44),IF(I36=0,H44,$A$4))</f>
        <v>0</v>
      </c>
      <c r="N40" s="80"/>
      <c r="Q40" s="82"/>
      <c r="R40" s="83"/>
      <c r="S40" s="83"/>
      <c r="T40" s="256"/>
      <c r="U40" s="256"/>
      <c r="V40" s="256"/>
      <c r="W40" s="256"/>
      <c r="X40" s="82"/>
      <c r="Y40" s="83"/>
    </row>
    <row r="41" spans="1:28" s="81" customFormat="1" ht="27.95" customHeight="1">
      <c r="A41" s="85"/>
      <c r="B41" s="82"/>
      <c r="C41" s="86"/>
      <c r="D41" s="83"/>
      <c r="G41" s="82"/>
      <c r="H41" s="85"/>
      <c r="I41" s="83"/>
      <c r="J41" s="256"/>
      <c r="K41" s="256"/>
      <c r="L41" s="82"/>
      <c r="M41" s="130">
        <f>IF(AND(I36=1,I44=0),IF(I36=1,H37,H45),IF(I36=0,H45,$A$4))</f>
        <v>0</v>
      </c>
      <c r="N41" s="83"/>
      <c r="O41" s="241"/>
      <c r="P41" s="241"/>
      <c r="Q41" s="82"/>
      <c r="R41" s="83"/>
      <c r="S41" s="83"/>
      <c r="T41" s="256"/>
      <c r="U41" s="256"/>
      <c r="V41" s="256"/>
      <c r="W41" s="256"/>
      <c r="X41" s="82"/>
      <c r="Y41" s="83"/>
    </row>
    <row r="42" spans="1:28" s="81" customFormat="1" ht="27.95" customHeight="1">
      <c r="A42" s="78"/>
      <c r="B42" s="79"/>
      <c r="C42" s="130" t="str">
        <f>VLOOKUP(B42,LISTA!$A$1:$G$249,2,0)</f>
        <v>-</v>
      </c>
      <c r="D42" s="80">
        <v>0</v>
      </c>
      <c r="G42" s="82"/>
      <c r="I42" s="83"/>
      <c r="J42" s="256"/>
      <c r="K42" s="256"/>
      <c r="L42" s="82"/>
      <c r="M42" s="83"/>
      <c r="N42" s="83"/>
      <c r="O42" s="241"/>
      <c r="P42" s="241"/>
      <c r="Q42" s="82"/>
      <c r="R42" s="83"/>
      <c r="S42" s="83"/>
      <c r="T42" s="256"/>
      <c r="U42" s="256"/>
      <c r="V42" s="256"/>
      <c r="W42" s="256"/>
      <c r="X42" s="82"/>
      <c r="Y42" s="83"/>
    </row>
    <row r="43" spans="1:28" s="81" customFormat="1" ht="27.95" customHeight="1">
      <c r="A43" s="84"/>
      <c r="B43" s="82"/>
      <c r="C43" s="130" t="str">
        <f>VLOOKUP(B42,LISTA!$A$1:$G$249,3,0)</f>
        <v>-</v>
      </c>
      <c r="D43" s="83"/>
      <c r="E43" s="241"/>
      <c r="F43" s="241"/>
      <c r="G43" s="82"/>
      <c r="I43" s="83"/>
      <c r="J43" s="256"/>
      <c r="K43" s="256"/>
      <c r="L43" s="82"/>
      <c r="M43" s="83"/>
      <c r="N43" s="83"/>
      <c r="O43" s="241"/>
      <c r="P43" s="241"/>
      <c r="Q43" s="82"/>
      <c r="R43" s="83"/>
      <c r="S43" s="83"/>
      <c r="T43" s="256"/>
      <c r="U43" s="256"/>
      <c r="V43" s="256"/>
      <c r="W43" s="256"/>
      <c r="X43" s="82"/>
      <c r="Y43" s="83"/>
    </row>
    <row r="44" spans="1:28" s="81" customFormat="1" ht="27.95" customHeight="1">
      <c r="A44" s="261"/>
      <c r="B44" s="82"/>
      <c r="C44" s="86"/>
      <c r="D44" s="242" t="s">
        <v>0</v>
      </c>
      <c r="E44" s="242"/>
      <c r="F44" s="87"/>
      <c r="G44" s="132">
        <f>IF(AND(D2=1,D6=0),IF(D2=1,B42,B46),IF(D2=0,B46,$A$4))</f>
        <v>0</v>
      </c>
      <c r="H44" s="130" t="str">
        <f>IF(AND(D42=1,D46=0),IF(D42=1,C42,C46),IF(D42=0,C46,$A$4))</f>
        <v>OKRUCIŃSKI FRANCISZEK</v>
      </c>
      <c r="I44" s="80" t="s">
        <v>22</v>
      </c>
      <c r="L44" s="82"/>
      <c r="M44" s="83"/>
      <c r="N44" s="83"/>
      <c r="O44" s="241"/>
      <c r="P44" s="241"/>
      <c r="Q44" s="82"/>
      <c r="R44" s="83"/>
      <c r="S44" s="83"/>
      <c r="T44" s="256"/>
      <c r="U44" s="256"/>
      <c r="V44" s="256"/>
      <c r="W44" s="256"/>
      <c r="X44" s="82"/>
      <c r="Y44" s="83"/>
    </row>
    <row r="45" spans="1:28" s="81" customFormat="1" ht="27.95" customHeight="1">
      <c r="A45" s="261"/>
      <c r="B45" s="82"/>
      <c r="C45" s="86"/>
      <c r="D45" s="83"/>
      <c r="E45" s="256"/>
      <c r="F45" s="256"/>
      <c r="G45" s="82"/>
      <c r="H45" s="130" t="str">
        <f>IF(AND(D42=1,D46=0),IF(D42=1,C43,C47),IF(D42=0,C47,$A$4))</f>
        <v>TORUŃSKI KLUB KARATE KYOKUSHIN</v>
      </c>
      <c r="I45" s="83"/>
      <c r="L45" s="82"/>
      <c r="M45" s="83"/>
      <c r="N45" s="83"/>
      <c r="O45" s="241"/>
      <c r="P45" s="241"/>
      <c r="Q45" s="82"/>
      <c r="R45" s="83"/>
      <c r="S45" s="83"/>
      <c r="T45" s="256"/>
      <c r="U45" s="256"/>
      <c r="V45" s="256"/>
      <c r="W45" s="256"/>
      <c r="X45" s="82"/>
      <c r="Y45" s="83"/>
    </row>
    <row r="46" spans="1:28" s="81" customFormat="1" ht="27.95" customHeight="1">
      <c r="A46" s="78"/>
      <c r="B46" s="79">
        <v>189</v>
      </c>
      <c r="C46" s="130" t="str">
        <f>VLOOKUP(B46,LISTA!$A$1:$G$249,2,0)</f>
        <v>OKRUCIŃSKI FRANCISZEK</v>
      </c>
      <c r="D46" s="80">
        <v>1</v>
      </c>
      <c r="G46" s="82"/>
      <c r="I46" s="83"/>
      <c r="L46" s="82"/>
      <c r="M46" s="83"/>
      <c r="N46" s="83"/>
      <c r="O46" s="241"/>
      <c r="P46" s="241"/>
      <c r="Q46" s="82"/>
      <c r="R46" s="83"/>
      <c r="S46" s="83"/>
      <c r="T46" s="256"/>
      <c r="U46" s="256"/>
      <c r="V46" s="256"/>
      <c r="W46" s="256"/>
      <c r="X46" s="82"/>
      <c r="Y46" s="83"/>
    </row>
    <row r="47" spans="1:28" s="81" customFormat="1" ht="27.95" customHeight="1">
      <c r="A47" s="84"/>
      <c r="B47" s="82"/>
      <c r="C47" s="130" t="str">
        <f>VLOOKUP(B46,LISTA!$A$1:$G$249,3,0)</f>
        <v>TORUŃSKI KLUB KARATE KYOKUSHIN</v>
      </c>
      <c r="D47" s="83"/>
      <c r="G47" s="82"/>
      <c r="I47" s="83"/>
      <c r="L47" s="82"/>
      <c r="N47" s="83"/>
      <c r="O47" s="241"/>
      <c r="P47" s="241"/>
      <c r="Q47" s="82"/>
      <c r="R47" s="83"/>
      <c r="S47" s="83"/>
      <c r="T47" s="256"/>
      <c r="U47" s="256"/>
      <c r="V47" s="256"/>
      <c r="W47" s="256"/>
      <c r="X47" s="82"/>
      <c r="Y47" s="83"/>
    </row>
    <row r="48" spans="1:28" s="81" customFormat="1" ht="27.95" customHeight="1">
      <c r="A48" s="85"/>
      <c r="B48" s="82"/>
      <c r="C48" s="136"/>
      <c r="D48" s="83"/>
      <c r="G48" s="82"/>
      <c r="I48" s="83"/>
      <c r="L48" s="82"/>
      <c r="N48" s="242" t="s">
        <v>0</v>
      </c>
      <c r="O48" s="242"/>
      <c r="P48" s="87">
        <v>45</v>
      </c>
      <c r="Q48" s="132">
        <f>IF(AND(N40=1,N56=0),IF(N40=1,L40,L56),IF(N40=0,L56,$A$4))</f>
        <v>0</v>
      </c>
      <c r="R48" s="130">
        <f>IF(AND(N40=1,N56=0),IF(N40=1,M40,M56),IF(N40=0,M56,$A$4))</f>
        <v>0</v>
      </c>
      <c r="S48" s="80"/>
      <c r="X48" s="265"/>
      <c r="Y48" s="265"/>
      <c r="Z48" s="265"/>
    </row>
    <row r="49" spans="1:27" s="81" customFormat="1" ht="27.95" customHeight="1">
      <c r="A49" s="85"/>
      <c r="B49" s="82"/>
      <c r="C49" s="86"/>
      <c r="D49" s="83"/>
      <c r="G49" s="82"/>
      <c r="I49" s="83"/>
      <c r="L49" s="82"/>
      <c r="N49" s="83"/>
      <c r="O49" s="256"/>
      <c r="P49" s="256"/>
      <c r="Q49" s="82"/>
      <c r="R49" s="130">
        <f>IF(AND(N40=1,N56=0),IF(N40=1,M41,M57),IF(N40=0,M57,$A$4))</f>
        <v>0</v>
      </c>
      <c r="S49" s="83"/>
      <c r="W49" s="113"/>
      <c r="X49" s="114"/>
      <c r="Y49" s="115"/>
      <c r="Z49" s="115" t="s">
        <v>10</v>
      </c>
      <c r="AA49" s="83"/>
    </row>
    <row r="50" spans="1:27" s="81" customFormat="1" ht="27.95" customHeight="1">
      <c r="A50" s="78"/>
      <c r="B50" s="79">
        <v>123</v>
      </c>
      <c r="C50" s="130" t="str">
        <f>VLOOKUP(B50,LISTA!$A$1:$G$249,2,0)</f>
        <v>PIECHOTA  NORBERT</v>
      </c>
      <c r="D50" s="80" t="s">
        <v>22</v>
      </c>
      <c r="G50" s="82"/>
      <c r="I50" s="83"/>
      <c r="L50" s="82"/>
      <c r="M50" s="83"/>
      <c r="N50" s="83"/>
      <c r="O50" s="256"/>
      <c r="P50" s="256"/>
      <c r="Q50" s="82"/>
      <c r="R50" s="83"/>
      <c r="S50" s="83"/>
      <c r="W50" s="266" t="s">
        <v>2</v>
      </c>
      <c r="X50" s="113">
        <f>X32</f>
        <v>0</v>
      </c>
      <c r="Y50" s="113">
        <f>Y32</f>
        <v>0</v>
      </c>
      <c r="Z50" s="113">
        <v>4</v>
      </c>
      <c r="AA50" s="83"/>
    </row>
    <row r="51" spans="1:27" s="81" customFormat="1" ht="27.95" customHeight="1">
      <c r="A51" s="84"/>
      <c r="B51" s="82"/>
      <c r="C51" s="130" t="str">
        <f>VLOOKUP(B50,LISTA!$A$1:$G$249,3,0)</f>
        <v>KLUB SPORTÓW I SZTUK WALK W TURKU</v>
      </c>
      <c r="D51" s="83"/>
      <c r="E51" s="241"/>
      <c r="F51" s="241"/>
      <c r="G51" s="82"/>
      <c r="I51" s="83"/>
      <c r="L51" s="82"/>
      <c r="M51" s="83"/>
      <c r="N51" s="83"/>
      <c r="O51" s="256"/>
      <c r="P51" s="256"/>
      <c r="Q51" s="82"/>
      <c r="R51" s="83"/>
      <c r="S51" s="83"/>
      <c r="W51" s="266"/>
      <c r="X51" s="113"/>
      <c r="Y51" s="113">
        <f>Y33</f>
        <v>0</v>
      </c>
      <c r="Z51" s="113"/>
      <c r="AA51" s="83"/>
    </row>
    <row r="52" spans="1:27" s="81" customFormat="1" ht="27.95" customHeight="1">
      <c r="A52" s="261"/>
      <c r="B52" s="82"/>
      <c r="C52" s="86"/>
      <c r="D52" s="242" t="s">
        <v>0</v>
      </c>
      <c r="E52" s="242"/>
      <c r="F52" s="87">
        <v>4</v>
      </c>
      <c r="G52" s="132">
        <f>IF(AND(D2=1,D6=0),IF(D2=1,B50,B54),IF(D2=0,B54,$A$4))</f>
        <v>123</v>
      </c>
      <c r="H52" s="130">
        <f>IF(AND(D50=1,D54=0),IF(D50=1,C50,C54),IF(D50=0,C54,$A$4))</f>
        <v>0</v>
      </c>
      <c r="I52" s="80" t="s">
        <v>22</v>
      </c>
      <c r="L52" s="82"/>
      <c r="M52" s="83"/>
      <c r="N52" s="83"/>
      <c r="O52" s="256"/>
      <c r="P52" s="256"/>
      <c r="Q52" s="82"/>
      <c r="R52" s="83"/>
      <c r="S52" s="83"/>
      <c r="W52" s="266" t="s">
        <v>3</v>
      </c>
      <c r="X52" s="116">
        <f>IF(S16=0,Q16,Q48)</f>
        <v>0</v>
      </c>
      <c r="Y52" s="116">
        <f>IF(S16=0,R16,R48)</f>
        <v>0</v>
      </c>
      <c r="Z52" s="113">
        <v>3</v>
      </c>
      <c r="AA52" s="83"/>
    </row>
    <row r="53" spans="1:27" s="81" customFormat="1" ht="27.95" customHeight="1">
      <c r="A53" s="261"/>
      <c r="B53" s="82"/>
      <c r="C53" s="86"/>
      <c r="D53" s="83"/>
      <c r="E53" s="256"/>
      <c r="F53" s="256"/>
      <c r="G53" s="82"/>
      <c r="H53" s="130">
        <f>IF(AND(D50=1,D54=0),IF(D50=1,C51,C55),IF(D50=0,C55,$A$4))</f>
        <v>0</v>
      </c>
      <c r="I53" s="83"/>
      <c r="J53" s="241"/>
      <c r="K53" s="241"/>
      <c r="L53" s="82"/>
      <c r="M53" s="83"/>
      <c r="N53" s="83"/>
      <c r="O53" s="256"/>
      <c r="P53" s="256"/>
      <c r="Q53" s="82"/>
      <c r="R53" s="83"/>
      <c r="S53" s="83"/>
      <c r="W53" s="266"/>
      <c r="X53" s="113"/>
      <c r="Y53" s="116">
        <f>IF(S16=0,R17,R49)</f>
        <v>0</v>
      </c>
      <c r="Z53" s="113"/>
      <c r="AA53" s="83"/>
    </row>
    <row r="54" spans="1:27" s="81" customFormat="1" ht="27.95" customHeight="1">
      <c r="A54" s="78"/>
      <c r="B54" s="79">
        <v>62</v>
      </c>
      <c r="C54" s="130" t="str">
        <f>VLOOKUP(B54,LISTA!$A$1:$G$249,2,0)</f>
        <v>SMYKA  OLGIERD</v>
      </c>
      <c r="D54" s="80" t="s">
        <v>22</v>
      </c>
      <c r="G54" s="82"/>
      <c r="I54" s="83"/>
      <c r="J54" s="241"/>
      <c r="K54" s="241"/>
      <c r="L54" s="82"/>
      <c r="M54" s="83"/>
      <c r="N54" s="83"/>
      <c r="O54" s="256"/>
      <c r="P54" s="256"/>
      <c r="Q54" s="82"/>
      <c r="R54" s="83"/>
      <c r="S54" s="83"/>
      <c r="W54" s="266" t="s">
        <v>4</v>
      </c>
      <c r="X54" s="116">
        <f>IF(S30=1,Q30,Q34)</f>
        <v>0</v>
      </c>
      <c r="Y54" s="116">
        <f>IF(S30=1,R30,R34)</f>
        <v>0</v>
      </c>
      <c r="Z54" s="113">
        <v>2</v>
      </c>
      <c r="AA54" s="83"/>
    </row>
    <row r="55" spans="1:27" s="81" customFormat="1" ht="27.95" customHeight="1">
      <c r="A55" s="84"/>
      <c r="B55" s="82"/>
      <c r="C55" s="130" t="str">
        <f>VLOOKUP(B54,LISTA!$A$1:$G$249,3,0)</f>
        <v>KLUB SZTUK WALK GARYU KROSNO</v>
      </c>
      <c r="D55" s="83"/>
      <c r="G55" s="82"/>
      <c r="H55" s="84"/>
      <c r="I55" s="83"/>
      <c r="J55" s="241"/>
      <c r="K55" s="241"/>
      <c r="L55" s="82"/>
      <c r="M55" s="83"/>
      <c r="N55" s="83"/>
      <c r="O55" s="256"/>
      <c r="P55" s="256"/>
      <c r="Q55" s="82"/>
      <c r="R55" s="83"/>
      <c r="S55" s="83"/>
      <c r="W55" s="266"/>
      <c r="X55" s="113"/>
      <c r="Y55" s="116">
        <f>IF(S30=1,R31,R35)</f>
        <v>0</v>
      </c>
      <c r="Z55" s="113"/>
      <c r="AA55" s="83"/>
    </row>
    <row r="56" spans="1:27" s="81" customFormat="1" ht="27.95" customHeight="1">
      <c r="A56" s="85"/>
      <c r="B56" s="82"/>
      <c r="C56" s="86"/>
      <c r="D56" s="83"/>
      <c r="G56" s="82"/>
      <c r="H56" s="85"/>
      <c r="I56" s="242" t="s">
        <v>0</v>
      </c>
      <c r="J56" s="242"/>
      <c r="K56" s="87"/>
      <c r="L56" s="132">
        <f>IF(AND(I20=1,I28=0),IF(I20=1,G52,G60),IF(I20=0,G60,$A$4))</f>
        <v>0</v>
      </c>
      <c r="M56" s="130">
        <f>IF(AND(I52=1,I60=0),IF(I52=1,H52,H60),IF(I52=0,H60,$A$4))</f>
        <v>0</v>
      </c>
      <c r="N56" s="80"/>
      <c r="Q56" s="82"/>
      <c r="R56" s="83"/>
      <c r="S56" s="83"/>
      <c r="W56" s="266" t="s">
        <v>5</v>
      </c>
      <c r="X56" s="116">
        <f>IF(S30=0,Q30,Q34)</f>
        <v>0</v>
      </c>
      <c r="Y56" s="116">
        <f>IF(S30=0,R30,R34)</f>
        <v>0</v>
      </c>
      <c r="Z56" s="113">
        <v>1</v>
      </c>
      <c r="AA56" s="83"/>
    </row>
    <row r="57" spans="1:27" s="81" customFormat="1" ht="27.95" customHeight="1">
      <c r="A57" s="85"/>
      <c r="B57" s="82"/>
      <c r="C57" s="86"/>
      <c r="D57" s="83"/>
      <c r="G57" s="82"/>
      <c r="H57" s="85"/>
      <c r="I57" s="83"/>
      <c r="J57" s="256"/>
      <c r="K57" s="256"/>
      <c r="L57" s="82"/>
      <c r="M57" s="130">
        <f>IF(AND(I52=1,I60=0),IF(I52=1,H53,H61),IF(I52=0,H61,$A$4))</f>
        <v>0</v>
      </c>
      <c r="N57" s="83"/>
      <c r="Q57" s="82"/>
      <c r="R57" s="83"/>
      <c r="S57" s="83"/>
      <c r="W57" s="266"/>
      <c r="X57" s="113"/>
      <c r="Y57" s="116">
        <f>IF(S30=0,R31,R35)</f>
        <v>0</v>
      </c>
      <c r="Z57" s="117"/>
    </row>
    <row r="58" spans="1:27" s="81" customFormat="1" ht="27.95" customHeight="1">
      <c r="A58" s="78"/>
      <c r="B58" s="79"/>
      <c r="C58" s="130" t="str">
        <f>VLOOKUP(B58,LISTA!$A$1:$G$249,2,0)</f>
        <v>-</v>
      </c>
      <c r="D58" s="80">
        <v>0</v>
      </c>
      <c r="G58" s="82"/>
      <c r="I58" s="83"/>
      <c r="J58" s="256"/>
      <c r="K58" s="256"/>
      <c r="L58" s="82"/>
      <c r="M58" s="83"/>
      <c r="N58" s="83"/>
      <c r="Q58" s="82"/>
      <c r="R58" s="83"/>
      <c r="S58" s="83"/>
      <c r="X58" s="82"/>
      <c r="Y58" s="83"/>
    </row>
    <row r="59" spans="1:27" s="81" customFormat="1" ht="27.95" customHeight="1">
      <c r="A59" s="84"/>
      <c r="B59" s="82"/>
      <c r="C59" s="130" t="str">
        <f>VLOOKUP(B58,LISTA!$A$1:$G$249,3,0)</f>
        <v>-</v>
      </c>
      <c r="D59" s="83"/>
      <c r="E59" s="241"/>
      <c r="F59" s="241"/>
      <c r="G59" s="82"/>
      <c r="I59" s="83"/>
      <c r="J59" s="256"/>
      <c r="K59" s="256"/>
      <c r="L59" s="82"/>
      <c r="M59" s="83"/>
      <c r="N59" s="83"/>
      <c r="Q59" s="82"/>
      <c r="R59" s="83"/>
      <c r="S59" s="83"/>
      <c r="X59" s="82"/>
      <c r="Y59" s="83"/>
    </row>
    <row r="60" spans="1:27" s="81" customFormat="1" ht="27.95" customHeight="1">
      <c r="A60" s="261"/>
      <c r="B60" s="82"/>
      <c r="C60" s="86"/>
      <c r="D60" s="242" t="s">
        <v>0</v>
      </c>
      <c r="E60" s="242"/>
      <c r="F60" s="87"/>
      <c r="G60" s="132"/>
      <c r="H60" s="130" t="str">
        <f>IF(AND(D58=1,D62=0),IF(D58=1,C58,C62),IF(D58=0,C62,$A$4))</f>
        <v>KUSZMAR DAWID</v>
      </c>
      <c r="I60" s="80" t="s">
        <v>22</v>
      </c>
      <c r="L60" s="82"/>
      <c r="M60" s="83"/>
      <c r="N60" s="83"/>
      <c r="Q60" s="82"/>
      <c r="R60" s="83"/>
      <c r="S60" s="83"/>
      <c r="X60" s="82"/>
      <c r="Y60" s="83"/>
    </row>
    <row r="61" spans="1:27" s="81" customFormat="1" ht="27.95" customHeight="1">
      <c r="A61" s="261"/>
      <c r="B61" s="82"/>
      <c r="C61" s="86"/>
      <c r="D61" s="83"/>
      <c r="E61" s="256"/>
      <c r="F61" s="256"/>
      <c r="G61" s="82"/>
      <c r="H61" s="130" t="str">
        <f>IF(AND(D58=1,D62=0),IF(D58=1,C59,C63),IF(D58=0,C63,$A$4))</f>
        <v>KLUB WALKI WASHI ZŁOCIENIEC</v>
      </c>
      <c r="I61" s="83"/>
      <c r="L61" s="82"/>
      <c r="M61" s="83"/>
      <c r="N61" s="83"/>
      <c r="Q61" s="82"/>
      <c r="R61" s="83"/>
      <c r="S61" s="83"/>
      <c r="X61" s="82"/>
      <c r="Y61" s="83"/>
    </row>
    <row r="62" spans="1:27" s="81" customFormat="1" ht="27.95" customHeight="1">
      <c r="A62" s="78"/>
      <c r="B62" s="79">
        <v>193</v>
      </c>
      <c r="C62" s="130" t="str">
        <f>VLOOKUP(B62,LISTA!$A$1:$G$249,2,0)</f>
        <v>KUSZMAR DAWID</v>
      </c>
      <c r="D62" s="80">
        <v>1</v>
      </c>
      <c r="G62" s="82"/>
      <c r="I62" s="83"/>
      <c r="L62" s="82"/>
      <c r="M62" s="83"/>
      <c r="N62" s="83"/>
      <c r="Q62" s="82"/>
      <c r="R62" s="83"/>
      <c r="S62" s="83"/>
      <c r="X62" s="82"/>
      <c r="Y62" s="83"/>
    </row>
    <row r="63" spans="1:27" s="81" customFormat="1" ht="27.95" customHeight="1">
      <c r="A63" s="84"/>
      <c r="B63" s="83"/>
      <c r="C63" s="130" t="str">
        <f>VLOOKUP(B62,LISTA!$A$1:$G$249,3,0)</f>
        <v>KLUB WALKI WASHI ZŁOCIENIEC</v>
      </c>
      <c r="D63" s="83"/>
      <c r="G63" s="82"/>
      <c r="I63" s="83"/>
      <c r="L63" s="82"/>
      <c r="M63" s="83"/>
      <c r="N63" s="83"/>
      <c r="Q63" s="82"/>
      <c r="R63" s="83"/>
      <c r="S63" s="83"/>
      <c r="X63" s="82"/>
      <c r="Y63" s="83"/>
    </row>
    <row r="64" spans="1:27" s="81" customFormat="1" ht="27.95" customHeight="1">
      <c r="A64" s="85"/>
      <c r="B64" s="83"/>
      <c r="C64" s="86"/>
      <c r="D64" s="83"/>
      <c r="G64" s="82"/>
      <c r="I64" s="83"/>
      <c r="L64" s="82"/>
      <c r="M64" s="83"/>
      <c r="N64" s="83"/>
      <c r="Q64" s="82"/>
      <c r="R64" s="83"/>
      <c r="S64" s="83"/>
      <c r="X64" s="82"/>
      <c r="Y64" s="83"/>
    </row>
    <row r="65" spans="1:26" s="123" customFormat="1" ht="30">
      <c r="A65" s="118"/>
      <c r="B65" s="119"/>
      <c r="C65" s="120"/>
      <c r="D65" s="119"/>
      <c r="E65" s="121"/>
      <c r="F65" s="121"/>
      <c r="G65" s="122"/>
      <c r="H65" s="121"/>
      <c r="I65" s="119"/>
      <c r="J65" s="121"/>
      <c r="K65" s="121"/>
      <c r="L65" s="122"/>
      <c r="M65" s="119"/>
      <c r="N65" s="119"/>
      <c r="O65" s="121"/>
      <c r="P65" s="121"/>
      <c r="Q65" s="122"/>
      <c r="R65" s="119"/>
      <c r="S65" s="119"/>
      <c r="T65" s="121"/>
      <c r="U65" s="121"/>
      <c r="V65" s="121"/>
      <c r="W65" s="121"/>
      <c r="X65" s="122"/>
      <c r="Y65" s="119"/>
      <c r="Z65" s="121"/>
    </row>
  </sheetData>
  <mergeCells count="69">
    <mergeCell ref="I56:J56"/>
    <mergeCell ref="W56:W57"/>
    <mergeCell ref="J57:K59"/>
    <mergeCell ref="E59:F59"/>
    <mergeCell ref="A60:A61"/>
    <mergeCell ref="D60:E60"/>
    <mergeCell ref="E61:F61"/>
    <mergeCell ref="X48:Z48"/>
    <mergeCell ref="O49:P55"/>
    <mergeCell ref="W50:W51"/>
    <mergeCell ref="E51:F51"/>
    <mergeCell ref="A52:A53"/>
    <mergeCell ref="D52:E52"/>
    <mergeCell ref="W52:W53"/>
    <mergeCell ref="E53:F53"/>
    <mergeCell ref="J53:K55"/>
    <mergeCell ref="W54:W55"/>
    <mergeCell ref="N48:O48"/>
    <mergeCell ref="Z32:AB33"/>
    <mergeCell ref="T33:W47"/>
    <mergeCell ref="E35:F35"/>
    <mergeCell ref="O35:P39"/>
    <mergeCell ref="A36:A37"/>
    <mergeCell ref="D36:E36"/>
    <mergeCell ref="E37:F37"/>
    <mergeCell ref="J37:K39"/>
    <mergeCell ref="I40:J40"/>
    <mergeCell ref="J41:K43"/>
    <mergeCell ref="O41:P47"/>
    <mergeCell ref="E43:F43"/>
    <mergeCell ref="A44:A45"/>
    <mergeCell ref="D44:E44"/>
    <mergeCell ref="E45:F45"/>
    <mergeCell ref="N16:O16"/>
    <mergeCell ref="O17:P23"/>
    <mergeCell ref="T17:W31"/>
    <mergeCell ref="E19:F19"/>
    <mergeCell ref="A20:A21"/>
    <mergeCell ref="D20:E20"/>
    <mergeCell ref="E21:F21"/>
    <mergeCell ref="J21:K23"/>
    <mergeCell ref="I24:J24"/>
    <mergeCell ref="J25:K27"/>
    <mergeCell ref="O25:P29"/>
    <mergeCell ref="E27:F27"/>
    <mergeCell ref="A28:A29"/>
    <mergeCell ref="D28:E28"/>
    <mergeCell ref="Q28:S28"/>
    <mergeCell ref="E29:F29"/>
    <mergeCell ref="J9:K11"/>
    <mergeCell ref="O9:P15"/>
    <mergeCell ref="R10:W11"/>
    <mergeCell ref="E11:F11"/>
    <mergeCell ref="A12:A13"/>
    <mergeCell ref="D12:E12"/>
    <mergeCell ref="E13:F13"/>
    <mergeCell ref="E5:F5"/>
    <mergeCell ref="J5:K7"/>
    <mergeCell ref="R6:U6"/>
    <mergeCell ref="V6:W6"/>
    <mergeCell ref="I8:J8"/>
    <mergeCell ref="R8:U8"/>
    <mergeCell ref="V8:W8"/>
    <mergeCell ref="B1:H1"/>
    <mergeCell ref="E3:F3"/>
    <mergeCell ref="D4:E4"/>
    <mergeCell ref="I1:Y1"/>
    <mergeCell ref="R3:R4"/>
    <mergeCell ref="S3:W4"/>
  </mergeCells>
  <dataValidations count="2">
    <dataValidation type="list" allowBlank="1" sqref="B34 B30 B26 B22 B18 B14 B10 B6 B62 B58 B54 B50 B46 B42 B38">
      <formula1>#REF!</formula1>
    </dataValidation>
    <dataValidation type="list" allowBlank="1" sqref="B2">
      <formula1>#REF!</formula1>
    </dataValidation>
  </dataValidations>
  <printOptions horizontalCentered="1" verticalCentered="1"/>
  <pageMargins left="0.25" right="0.25" top="0.75" bottom="0.75" header="0.3" footer="0.3"/>
  <pageSetup paperSize="180" scale="37" pageOrder="overThenDown" orientation="landscape" horizontalDpi="4294967293" verticalDpi="4294967293"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MJ65"/>
  <sheetViews>
    <sheetView topLeftCell="D1" zoomScale="40" zoomScaleNormal="40" workbookViewId="0">
      <selection activeCell="Z32" sqref="Z32:AB33"/>
    </sheetView>
  </sheetViews>
  <sheetFormatPr defaultRowHeight="26.25"/>
  <cols>
    <col min="1" max="1" width="2.625" style="124" customWidth="1"/>
    <col min="2" max="2" width="9.25" style="125" customWidth="1"/>
    <col min="3" max="3" width="55.625" style="126" customWidth="1"/>
    <col min="4" max="4" width="6.625" style="125" customWidth="1"/>
    <col min="5" max="5" width="13.875" style="123" customWidth="1"/>
    <col min="6" max="6" width="10.75" style="123" customWidth="1"/>
    <col min="7" max="7" width="9.25" style="127" customWidth="1"/>
    <col min="8" max="8" width="56.375" style="123" customWidth="1"/>
    <col min="9" max="9" width="6.625" style="125" customWidth="1"/>
    <col min="10" max="10" width="13.875" style="123" customWidth="1"/>
    <col min="11" max="11" width="10.75" style="123" customWidth="1"/>
    <col min="12" max="12" width="9.25" style="127" customWidth="1"/>
    <col min="13" max="13" width="55.25" style="125" customWidth="1"/>
    <col min="14" max="14" width="6.625" style="125" customWidth="1"/>
    <col min="15" max="15" width="14" style="123" customWidth="1"/>
    <col min="16" max="16" width="10.75" style="123" customWidth="1"/>
    <col min="17" max="17" width="9.25" style="127" customWidth="1"/>
    <col min="18" max="18" width="56" style="125" customWidth="1"/>
    <col min="19" max="19" width="10.25" style="125" customWidth="1"/>
    <col min="20" max="20" width="10.75" style="123" customWidth="1"/>
    <col min="21" max="21" width="7.25" style="123" customWidth="1"/>
    <col min="22" max="22" width="3.75" style="123" customWidth="1"/>
    <col min="23" max="23" width="21.5" style="123" customWidth="1"/>
    <col min="24" max="24" width="15" style="127" customWidth="1"/>
    <col min="25" max="25" width="56.625" style="125" customWidth="1"/>
    <col min="26" max="26" width="23.625" style="123" customWidth="1"/>
    <col min="27" max="1024" width="10.75" style="123" customWidth="1"/>
    <col min="1025" max="1025" width="9" style="128" customWidth="1"/>
    <col min="1026" max="16384" width="9" style="128"/>
  </cols>
  <sheetData>
    <row r="1" spans="1:25" s="77" customFormat="1" ht="45" customHeight="1">
      <c r="A1" s="76"/>
      <c r="B1" s="240" t="s">
        <v>257</v>
      </c>
      <c r="C1" s="240"/>
      <c r="D1" s="240"/>
      <c r="E1" s="240"/>
      <c r="F1" s="240"/>
      <c r="G1" s="240"/>
      <c r="H1" s="240"/>
      <c r="I1" s="243" t="str">
        <f ca="1">MID(CELL("nazwa_pliku",A1),FIND("]",CELL("nazwa_pliku",A1),1)+1,100)</f>
        <v xml:space="preserve">ROCZNIK 2003-2004 -57KG CH </v>
      </c>
      <c r="J1" s="243"/>
      <c r="K1" s="243"/>
      <c r="L1" s="243"/>
      <c r="M1" s="243"/>
      <c r="N1" s="243"/>
      <c r="O1" s="243"/>
      <c r="P1" s="243"/>
      <c r="Q1" s="243"/>
      <c r="R1" s="243"/>
      <c r="S1" s="243"/>
      <c r="T1" s="243"/>
      <c r="U1" s="243"/>
      <c r="V1" s="243"/>
      <c r="W1" s="243"/>
      <c r="X1" s="243"/>
      <c r="Y1" s="243"/>
    </row>
    <row r="2" spans="1:25" s="81" customFormat="1" ht="27.95" customHeight="1">
      <c r="A2" s="78"/>
      <c r="B2" s="79">
        <v>165</v>
      </c>
      <c r="C2" s="130" t="str">
        <f>VLOOKUP(B2,LISTA!A1:G249,2,0)</f>
        <v>JĘDRZEJEWSKI DOMICJAN</v>
      </c>
      <c r="D2" s="80">
        <v>1</v>
      </c>
      <c r="G2" s="82"/>
      <c r="I2" s="83"/>
      <c r="L2" s="82"/>
      <c r="M2" s="83"/>
      <c r="N2" s="83"/>
      <c r="Q2" s="82"/>
      <c r="R2" s="83"/>
      <c r="S2" s="83"/>
      <c r="X2" s="82"/>
      <c r="Y2" s="83"/>
    </row>
    <row r="3" spans="1:25" s="81" customFormat="1" ht="27.95" customHeight="1">
      <c r="A3" s="84"/>
      <c r="B3" s="82"/>
      <c r="C3" s="131" t="str">
        <f>VLOOKUP(B2,LISTA!$A$1:$G$249,3,0)</f>
        <v>GKKK</v>
      </c>
      <c r="D3" s="83"/>
      <c r="E3" s="241"/>
      <c r="F3" s="241"/>
      <c r="G3" s="82"/>
      <c r="I3" s="83"/>
      <c r="L3" s="82"/>
      <c r="M3" s="83"/>
      <c r="N3" s="83"/>
      <c r="Q3" s="82"/>
      <c r="R3" s="244" t="s">
        <v>260</v>
      </c>
      <c r="S3" s="246" t="s">
        <v>279</v>
      </c>
      <c r="T3" s="246"/>
      <c r="U3" s="246"/>
      <c r="V3" s="246"/>
      <c r="W3" s="247"/>
      <c r="X3" s="82"/>
      <c r="Y3" s="83"/>
    </row>
    <row r="4" spans="1:25" s="81" customFormat="1" ht="27.95" customHeight="1">
      <c r="A4" s="85"/>
      <c r="B4" s="82"/>
      <c r="C4" s="86"/>
      <c r="D4" s="242" t="s">
        <v>0</v>
      </c>
      <c r="E4" s="242"/>
      <c r="F4" s="87"/>
      <c r="G4" s="132">
        <f>IF(AND(D2=1,D6=0),IF(D2=1,B2,B6),IF(D2=0,B6,$A$4))</f>
        <v>165</v>
      </c>
      <c r="H4" s="130" t="str">
        <f>IF(AND(D2=1,D6=0),IF(D2=1,C2,C6),IF(D2=0,C6,$A$4))</f>
        <v>JĘDRZEJEWSKI DOMICJAN</v>
      </c>
      <c r="I4" s="80">
        <v>1</v>
      </c>
      <c r="L4" s="82"/>
      <c r="M4" s="83"/>
      <c r="N4" s="83"/>
      <c r="Q4" s="82"/>
      <c r="R4" s="245"/>
      <c r="S4" s="248"/>
      <c r="T4" s="248"/>
      <c r="U4" s="248"/>
      <c r="V4" s="248"/>
      <c r="W4" s="249"/>
      <c r="X4" s="82"/>
      <c r="Y4" s="83"/>
    </row>
    <row r="5" spans="1:25" s="81" customFormat="1" ht="27.95" customHeight="1">
      <c r="A5" s="85"/>
      <c r="B5" s="82"/>
      <c r="C5" s="86"/>
      <c r="D5" s="83"/>
      <c r="E5" s="256"/>
      <c r="F5" s="256"/>
      <c r="G5" s="82"/>
      <c r="H5" s="130" t="str">
        <f>IF(AND(D2=1,D6=0),IF(D2=1,C3,C7),IF(D2=0,C7,$A$4))</f>
        <v>GKKK</v>
      </c>
      <c r="I5" s="83"/>
      <c r="J5" s="241"/>
      <c r="K5" s="241"/>
      <c r="L5" s="82"/>
      <c r="M5" s="83"/>
      <c r="N5" s="83"/>
      <c r="Q5" s="82"/>
      <c r="R5" s="93"/>
      <c r="S5" s="94"/>
      <c r="T5" s="94"/>
      <c r="U5" s="95"/>
      <c r="V5" s="96"/>
      <c r="W5" s="97"/>
      <c r="X5" s="82"/>
      <c r="Y5" s="83"/>
    </row>
    <row r="6" spans="1:25" s="81" customFormat="1" ht="27.95" customHeight="1">
      <c r="A6" s="78"/>
      <c r="B6" s="79">
        <v>0</v>
      </c>
      <c r="C6" s="130" t="str">
        <f>VLOOKUP(B6,LISTA!$A$1:$G$249,2,0)</f>
        <v>-</v>
      </c>
      <c r="D6" s="80">
        <v>0</v>
      </c>
      <c r="G6" s="82"/>
      <c r="I6" s="83"/>
      <c r="J6" s="241"/>
      <c r="K6" s="241"/>
      <c r="L6" s="82"/>
      <c r="M6" s="83"/>
      <c r="N6" s="83"/>
      <c r="Q6" s="82"/>
      <c r="R6" s="257" t="s">
        <v>27</v>
      </c>
      <c r="S6" s="258"/>
      <c r="T6" s="258"/>
      <c r="U6" s="258"/>
      <c r="V6" s="259" t="s">
        <v>255</v>
      </c>
      <c r="W6" s="260"/>
      <c r="X6" s="82"/>
      <c r="Y6" s="83"/>
    </row>
    <row r="7" spans="1:25" s="81" customFormat="1" ht="27.95" customHeight="1">
      <c r="A7" s="84"/>
      <c r="B7" s="82"/>
      <c r="C7" s="131" t="str">
        <f>VLOOKUP(B6,LISTA!$A$1:$G$249,3,0)</f>
        <v>-</v>
      </c>
      <c r="D7" s="83"/>
      <c r="G7" s="82"/>
      <c r="H7" s="84"/>
      <c r="I7" s="83"/>
      <c r="J7" s="241"/>
      <c r="K7" s="241"/>
      <c r="L7" s="82"/>
      <c r="M7" s="137"/>
      <c r="N7" s="83"/>
      <c r="Q7" s="82"/>
      <c r="R7" s="93"/>
      <c r="S7" s="94"/>
      <c r="T7" s="94"/>
      <c r="U7" s="95"/>
      <c r="V7" s="96"/>
      <c r="W7" s="97"/>
      <c r="X7" s="82"/>
      <c r="Y7" s="83"/>
    </row>
    <row r="8" spans="1:25" s="81" customFormat="1" ht="27.95" customHeight="1">
      <c r="A8" s="85"/>
      <c r="B8" s="82"/>
      <c r="C8" s="86"/>
      <c r="D8" s="83"/>
      <c r="G8" s="82"/>
      <c r="H8" s="85"/>
      <c r="I8" s="242" t="s">
        <v>0</v>
      </c>
      <c r="J8" s="242"/>
      <c r="K8" s="87"/>
      <c r="L8" s="132">
        <f>IF(AND(I4=1,I12=0),IF(I4=1,G4,G12),IF(I4=0,G12,$A$4))</f>
        <v>165</v>
      </c>
      <c r="M8" s="130" t="str">
        <f>IF(AND(I4=1,I12=0),IF(I4=1,H4,H12),IF(I4=0,H12,$A$4))</f>
        <v>JĘDRZEJEWSKI DOMICJAN</v>
      </c>
      <c r="N8" s="80"/>
      <c r="Q8" s="82"/>
      <c r="R8" s="257" t="s">
        <v>24</v>
      </c>
      <c r="S8" s="258"/>
      <c r="T8" s="258"/>
      <c r="U8" s="258"/>
      <c r="V8" s="259" t="s">
        <v>253</v>
      </c>
      <c r="W8" s="260"/>
      <c r="X8" s="82"/>
      <c r="Y8" s="83"/>
    </row>
    <row r="9" spans="1:25" s="81" customFormat="1" ht="27.95" customHeight="1">
      <c r="A9" s="85"/>
      <c r="B9" s="82"/>
      <c r="C9" s="86"/>
      <c r="D9" s="83"/>
      <c r="G9" s="82"/>
      <c r="H9" s="85"/>
      <c r="I9" s="83"/>
      <c r="J9" s="256"/>
      <c r="K9" s="256"/>
      <c r="L9" s="82"/>
      <c r="M9" s="130" t="str">
        <f>IF(AND(I4=1,I12=0),IF(I4=1,H5,H13),IF(I4=0,H13,$A$4))</f>
        <v>GKKK</v>
      </c>
      <c r="N9" s="83"/>
      <c r="O9" s="241"/>
      <c r="P9" s="241"/>
      <c r="Q9" s="82"/>
      <c r="R9" s="93"/>
      <c r="S9" s="94"/>
      <c r="T9" s="94"/>
      <c r="U9" s="95"/>
      <c r="V9" s="96"/>
      <c r="W9" s="97"/>
      <c r="X9" s="82"/>
      <c r="Y9" s="83"/>
    </row>
    <row r="10" spans="1:25" s="81" customFormat="1" ht="27.95" customHeight="1">
      <c r="A10" s="78"/>
      <c r="B10" s="79">
        <v>0</v>
      </c>
      <c r="C10" s="130" t="str">
        <f>VLOOKUP(B10,LISTA!$A$1:$G$249,2,0)</f>
        <v>-</v>
      </c>
      <c r="D10" s="80" t="s">
        <v>22</v>
      </c>
      <c r="G10" s="82"/>
      <c r="I10" s="83"/>
      <c r="J10" s="256"/>
      <c r="K10" s="256"/>
      <c r="L10" s="82"/>
      <c r="M10" s="83"/>
      <c r="N10" s="83"/>
      <c r="O10" s="241"/>
      <c r="P10" s="241"/>
      <c r="Q10" s="82"/>
      <c r="R10" s="250" t="s">
        <v>256</v>
      </c>
      <c r="S10" s="251"/>
      <c r="T10" s="251"/>
      <c r="U10" s="251"/>
      <c r="V10" s="251"/>
      <c r="W10" s="252"/>
      <c r="X10" s="82"/>
      <c r="Y10" s="83"/>
    </row>
    <row r="11" spans="1:25" s="81" customFormat="1" ht="27.95" customHeight="1">
      <c r="A11" s="84"/>
      <c r="B11" s="82"/>
      <c r="C11" s="131" t="str">
        <f>VLOOKUP(B10,LISTA!$A$1:$G$249,3,0)</f>
        <v>-</v>
      </c>
      <c r="D11" s="83"/>
      <c r="E11" s="241"/>
      <c r="F11" s="241"/>
      <c r="G11" s="82"/>
      <c r="I11" s="83"/>
      <c r="J11" s="256"/>
      <c r="K11" s="256"/>
      <c r="L11" s="82"/>
      <c r="M11" s="83"/>
      <c r="N11" s="83"/>
      <c r="O11" s="241"/>
      <c r="P11" s="241"/>
      <c r="Q11" s="82"/>
      <c r="R11" s="253"/>
      <c r="S11" s="254"/>
      <c r="T11" s="254"/>
      <c r="U11" s="254"/>
      <c r="V11" s="254"/>
      <c r="W11" s="255"/>
      <c r="X11" s="82"/>
      <c r="Y11" s="83"/>
    </row>
    <row r="12" spans="1:25" s="81" customFormat="1" ht="27.95" customHeight="1">
      <c r="A12" s="261"/>
      <c r="B12" s="82"/>
      <c r="C12" s="86"/>
      <c r="D12" s="242" t="s">
        <v>0</v>
      </c>
      <c r="E12" s="242"/>
      <c r="F12" s="87"/>
      <c r="G12" s="132">
        <f>IF(AND(D2=1,D6=0),IF(D2=1,B10,B14),IF(D2=0,B14,$A$4))</f>
        <v>0</v>
      </c>
      <c r="H12" s="130">
        <f>IF(AND(D10=1,D14=0),IF(D10=1,C10,C14),IF(D10=0,C14,$A$4))</f>
        <v>0</v>
      </c>
      <c r="I12" s="80">
        <v>0</v>
      </c>
      <c r="L12" s="82"/>
      <c r="M12" s="83"/>
      <c r="N12" s="83"/>
      <c r="O12" s="241"/>
      <c r="P12" s="241"/>
      <c r="Q12" s="82"/>
      <c r="R12" s="83"/>
      <c r="S12" s="83"/>
      <c r="X12" s="82"/>
      <c r="Y12" s="83"/>
    </row>
    <row r="13" spans="1:25" s="81" customFormat="1" ht="27.95" customHeight="1">
      <c r="A13" s="261"/>
      <c r="B13" s="82"/>
      <c r="C13" s="86"/>
      <c r="D13" s="83"/>
      <c r="E13" s="256"/>
      <c r="F13" s="256"/>
      <c r="G13" s="82"/>
      <c r="H13" s="130">
        <f>IF(AND(D10=1,D14=0),IF(D10=1,C11,C15),IF(D10=0,C15,$A$4))</f>
        <v>0</v>
      </c>
      <c r="I13" s="83"/>
      <c r="L13" s="82"/>
      <c r="M13" s="83"/>
      <c r="N13" s="83"/>
      <c r="O13" s="241"/>
      <c r="P13" s="241"/>
      <c r="Q13" s="82"/>
      <c r="R13" s="83"/>
      <c r="S13" s="83"/>
      <c r="X13" s="82"/>
      <c r="Y13" s="83"/>
    </row>
    <row r="14" spans="1:25" s="81" customFormat="1" ht="27.95" customHeight="1">
      <c r="A14" s="78"/>
      <c r="B14" s="79">
        <v>0</v>
      </c>
      <c r="C14" s="130" t="str">
        <f>VLOOKUP(B14,LISTA!$A$1:$G$249,2,0)</f>
        <v>-</v>
      </c>
      <c r="D14" s="80" t="s">
        <v>22</v>
      </c>
      <c r="G14" s="82"/>
      <c r="I14" s="83"/>
      <c r="L14" s="82"/>
      <c r="M14" s="83"/>
      <c r="N14" s="83"/>
      <c r="O14" s="241"/>
      <c r="P14" s="241"/>
      <c r="Q14" s="82"/>
      <c r="R14" s="83"/>
      <c r="S14" s="83"/>
      <c r="X14" s="82"/>
      <c r="Y14" s="83"/>
    </row>
    <row r="15" spans="1:25" s="81" customFormat="1" ht="27.95" customHeight="1">
      <c r="A15" s="84"/>
      <c r="B15" s="82"/>
      <c r="C15" s="131" t="str">
        <f>VLOOKUP(B14,LISTA!$A$1:$G$249,3,0)</f>
        <v>-</v>
      </c>
      <c r="D15" s="83"/>
      <c r="G15" s="82"/>
      <c r="I15" s="83"/>
      <c r="L15" s="82"/>
      <c r="M15" s="84"/>
      <c r="N15" s="83"/>
      <c r="O15" s="241"/>
      <c r="P15" s="241"/>
      <c r="Q15" s="82"/>
      <c r="R15" s="83"/>
      <c r="S15" s="83"/>
      <c r="X15" s="82"/>
      <c r="Y15" s="83"/>
    </row>
    <row r="16" spans="1:25" s="81" customFormat="1" ht="27.95" customHeight="1">
      <c r="A16" s="85"/>
      <c r="B16" s="82"/>
      <c r="C16" s="86"/>
      <c r="D16" s="83"/>
      <c r="G16" s="82"/>
      <c r="I16" s="83"/>
      <c r="L16" s="82"/>
      <c r="M16" s="85"/>
      <c r="N16" s="242" t="s">
        <v>0</v>
      </c>
      <c r="O16" s="242"/>
      <c r="P16" s="87">
        <v>46</v>
      </c>
      <c r="Q16" s="132">
        <f>IF(AND(N8=1,N24=0),IF(N8=1,L8,L24),IF(N8=0,L24,$A$4))</f>
        <v>0</v>
      </c>
      <c r="R16" s="130">
        <f>IF(AND(N8=1,N24=0),IF(N8=1,M8,M24),IF(N8=0,M24,$A$4))</f>
        <v>0</v>
      </c>
      <c r="S16" s="80" t="s">
        <v>22</v>
      </c>
      <c r="X16" s="82"/>
      <c r="Y16" s="83"/>
    </row>
    <row r="17" spans="1:28" s="81" customFormat="1" ht="27.95" customHeight="1">
      <c r="A17" s="85"/>
      <c r="B17" s="82"/>
      <c r="C17" s="86"/>
      <c r="D17" s="83"/>
      <c r="G17" s="82"/>
      <c r="I17" s="83"/>
      <c r="L17" s="82"/>
      <c r="M17" s="85"/>
      <c r="N17" s="83"/>
      <c r="O17" s="256"/>
      <c r="P17" s="256"/>
      <c r="Q17" s="82"/>
      <c r="R17" s="130">
        <f>IF(AND(N8=1,N24=0),IF(N8=1,M9,M25),IF(N8=0,M25,$A$4))</f>
        <v>0</v>
      </c>
      <c r="S17" s="83"/>
      <c r="T17" s="241"/>
      <c r="U17" s="241"/>
      <c r="V17" s="241"/>
      <c r="W17" s="241"/>
      <c r="X17" s="82"/>
      <c r="Y17" s="83"/>
    </row>
    <row r="18" spans="1:28" s="81" customFormat="1" ht="27.95" customHeight="1">
      <c r="A18" s="78"/>
      <c r="B18" s="79">
        <v>40</v>
      </c>
      <c r="C18" s="130" t="str">
        <f>VLOOKUP(B18,LISTA!$A$1:$G$249,2,0)</f>
        <v>SĘKOWSKI KSAWERY</v>
      </c>
      <c r="D18" s="80">
        <v>1</v>
      </c>
      <c r="G18" s="82"/>
      <c r="I18" s="83"/>
      <c r="L18" s="82"/>
      <c r="M18" s="83"/>
      <c r="N18" s="83"/>
      <c r="O18" s="256"/>
      <c r="P18" s="256"/>
      <c r="Q18" s="82"/>
      <c r="R18" s="83"/>
      <c r="S18" s="83"/>
      <c r="T18" s="241"/>
      <c r="U18" s="241"/>
      <c r="V18" s="241"/>
      <c r="W18" s="241"/>
      <c r="X18" s="82"/>
      <c r="Y18" s="83"/>
    </row>
    <row r="19" spans="1:28" s="81" customFormat="1" ht="27.95" customHeight="1">
      <c r="A19" s="84"/>
      <c r="B19" s="82"/>
      <c r="C19" s="131" t="str">
        <f>VLOOKUP(B18,LISTA!$A$1:$G$249,3,0)</f>
        <v>KIELECKI KLUB KARATE KYOKUSHIN KORONEA</v>
      </c>
      <c r="D19" s="83"/>
      <c r="E19" s="241"/>
      <c r="F19" s="241"/>
      <c r="G19" s="82"/>
      <c r="I19" s="83"/>
      <c r="L19" s="82"/>
      <c r="M19" s="83"/>
      <c r="N19" s="83"/>
      <c r="O19" s="256"/>
      <c r="P19" s="256"/>
      <c r="Q19" s="82"/>
      <c r="R19" s="83"/>
      <c r="S19" s="83"/>
      <c r="T19" s="241"/>
      <c r="U19" s="241"/>
      <c r="V19" s="241"/>
      <c r="W19" s="241"/>
      <c r="X19" s="82"/>
      <c r="Y19" s="83"/>
    </row>
    <row r="20" spans="1:28" s="81" customFormat="1" ht="27.95" customHeight="1">
      <c r="A20" s="261"/>
      <c r="B20" s="82"/>
      <c r="C20" s="86"/>
      <c r="D20" s="242" t="s">
        <v>0</v>
      </c>
      <c r="E20" s="242"/>
      <c r="F20" s="87"/>
      <c r="G20" s="132">
        <f>IF(AND(D2=1,D6=0),IF(D2=1,B18,B22),IF(D2=0,B22,$A$4))</f>
        <v>40</v>
      </c>
      <c r="H20" s="130" t="str">
        <f>IF(AND(D18=1,D22=0),IF(D18=1,C18,C22),IF(D18=0,C22,$A$4))</f>
        <v>SĘKOWSKI KSAWERY</v>
      </c>
      <c r="I20" s="80" t="s">
        <v>22</v>
      </c>
      <c r="L20" s="82"/>
      <c r="M20" s="83"/>
      <c r="N20" s="83"/>
      <c r="O20" s="256"/>
      <c r="P20" s="256"/>
      <c r="Q20" s="82"/>
      <c r="R20" s="83"/>
      <c r="S20" s="83"/>
      <c r="T20" s="241"/>
      <c r="U20" s="241"/>
      <c r="V20" s="241"/>
      <c r="W20" s="241"/>
      <c r="X20" s="82"/>
      <c r="Y20" s="83"/>
    </row>
    <row r="21" spans="1:28" s="81" customFormat="1" ht="27.95" customHeight="1">
      <c r="A21" s="261"/>
      <c r="B21" s="82"/>
      <c r="C21" s="86"/>
      <c r="D21" s="83"/>
      <c r="E21" s="256"/>
      <c r="F21" s="256"/>
      <c r="G21" s="82"/>
      <c r="H21" s="130" t="str">
        <f>IF(AND(D18=1,D22=0),IF(D18=1,C19,C23),IF(D18=0,C23,$A$4))</f>
        <v>KIELECKI KLUB KARATE KYOKUSHIN KORONEA</v>
      </c>
      <c r="I21" s="83"/>
      <c r="J21" s="241"/>
      <c r="K21" s="241"/>
      <c r="L21" s="82"/>
      <c r="M21" s="83"/>
      <c r="N21" s="83"/>
      <c r="O21" s="256"/>
      <c r="P21" s="256"/>
      <c r="Q21" s="82"/>
      <c r="R21" s="83"/>
      <c r="S21" s="83"/>
      <c r="T21" s="241"/>
      <c r="U21" s="241"/>
      <c r="V21" s="241"/>
      <c r="W21" s="241"/>
      <c r="X21" s="82"/>
      <c r="Y21" s="83"/>
    </row>
    <row r="22" spans="1:28" s="81" customFormat="1" ht="27.95" customHeight="1">
      <c r="A22" s="78"/>
      <c r="B22" s="79">
        <v>0</v>
      </c>
      <c r="C22" s="130" t="str">
        <f>VLOOKUP(B22,LISTA!$A$1:$G$249,2,0)</f>
        <v>-</v>
      </c>
      <c r="D22" s="80">
        <v>0</v>
      </c>
      <c r="G22" s="82"/>
      <c r="I22" s="83"/>
      <c r="J22" s="241"/>
      <c r="K22" s="241"/>
      <c r="L22" s="82"/>
      <c r="M22" s="83"/>
      <c r="N22" s="83"/>
      <c r="O22" s="256"/>
      <c r="P22" s="256"/>
      <c r="Q22" s="82"/>
      <c r="R22" s="83"/>
      <c r="S22" s="83"/>
      <c r="T22" s="241"/>
      <c r="U22" s="241"/>
      <c r="V22" s="241"/>
      <c r="W22" s="241"/>
      <c r="X22" s="82"/>
      <c r="Y22" s="83"/>
    </row>
    <row r="23" spans="1:28" s="81" customFormat="1" ht="27.95" customHeight="1">
      <c r="A23" s="84"/>
      <c r="B23" s="82"/>
      <c r="C23" s="131" t="str">
        <f>VLOOKUP(B22,LISTA!$A$1:$G$249,3,0)</f>
        <v>-</v>
      </c>
      <c r="D23" s="83"/>
      <c r="G23" s="82"/>
      <c r="H23" s="84"/>
      <c r="I23" s="83"/>
      <c r="J23" s="241"/>
      <c r="K23" s="241"/>
      <c r="L23" s="82"/>
      <c r="M23" s="83"/>
      <c r="N23" s="83"/>
      <c r="O23" s="256"/>
      <c r="P23" s="256"/>
      <c r="Q23" s="82"/>
      <c r="R23" s="83"/>
      <c r="S23" s="83"/>
      <c r="T23" s="241"/>
      <c r="U23" s="241"/>
      <c r="V23" s="241"/>
      <c r="W23" s="241"/>
      <c r="X23" s="82"/>
      <c r="Y23" s="83"/>
    </row>
    <row r="24" spans="1:28" s="81" customFormat="1" ht="27.95" customHeight="1">
      <c r="A24" s="85"/>
      <c r="B24" s="82"/>
      <c r="C24" s="86"/>
      <c r="D24" s="83"/>
      <c r="G24" s="82"/>
      <c r="H24" s="85"/>
      <c r="I24" s="242" t="s">
        <v>0</v>
      </c>
      <c r="J24" s="242"/>
      <c r="K24" s="87">
        <v>26</v>
      </c>
      <c r="L24" s="132">
        <f>IF(AND(I20=1,I28=0),IF(I20=1,G20,G28),IF(I20=0,G28,$A$4))</f>
        <v>0</v>
      </c>
      <c r="M24" s="130">
        <f>IF(AND(I20=1,I28=0),IF(I20=1,H20,H28),IF(I20=0,H28,$A$4))</f>
        <v>0</v>
      </c>
      <c r="N24" s="80"/>
      <c r="Q24" s="82"/>
      <c r="R24" s="83"/>
      <c r="S24" s="83"/>
      <c r="T24" s="241"/>
      <c r="U24" s="241"/>
      <c r="V24" s="241"/>
      <c r="W24" s="241"/>
      <c r="X24" s="82"/>
      <c r="Y24" s="83"/>
    </row>
    <row r="25" spans="1:28" s="81" customFormat="1" ht="27.95" customHeight="1">
      <c r="A25" s="85"/>
      <c r="B25" s="82"/>
      <c r="C25" s="86"/>
      <c r="D25" s="83"/>
      <c r="G25" s="82"/>
      <c r="H25" s="85"/>
      <c r="I25" s="83"/>
      <c r="J25" s="256"/>
      <c r="K25" s="256"/>
      <c r="L25" s="82"/>
      <c r="M25" s="130">
        <f>IF(AND(I20=1,I28=0),IF(I20=1,H21,H29),IF(I20=0,H29,$A$4))</f>
        <v>0</v>
      </c>
      <c r="N25" s="83"/>
      <c r="O25" s="241"/>
      <c r="P25" s="241"/>
      <c r="Q25" s="82"/>
      <c r="R25" s="83"/>
      <c r="S25" s="83"/>
      <c r="T25" s="241"/>
      <c r="U25" s="241"/>
      <c r="V25" s="241"/>
      <c r="W25" s="241"/>
      <c r="X25" s="82"/>
      <c r="Y25" s="83"/>
    </row>
    <row r="26" spans="1:28" s="81" customFormat="1" ht="27.95" customHeight="1">
      <c r="A26" s="78"/>
      <c r="B26" s="79"/>
      <c r="C26" s="130" t="str">
        <f>VLOOKUP(B26,LISTA!$A$1:$G$249,2,0)</f>
        <v>-</v>
      </c>
      <c r="D26" s="80">
        <v>0</v>
      </c>
      <c r="G26" s="82"/>
      <c r="I26" s="83"/>
      <c r="J26" s="256"/>
      <c r="K26" s="256"/>
      <c r="L26" s="82"/>
      <c r="M26" s="83"/>
      <c r="N26" s="83"/>
      <c r="O26" s="241"/>
      <c r="P26" s="241"/>
      <c r="Q26" s="82"/>
      <c r="R26" s="83"/>
      <c r="S26" s="83"/>
      <c r="T26" s="241"/>
      <c r="U26" s="241"/>
      <c r="V26" s="241"/>
      <c r="W26" s="241"/>
      <c r="X26" s="82"/>
      <c r="Y26" s="83"/>
    </row>
    <row r="27" spans="1:28" s="81" customFormat="1" ht="27.95" customHeight="1">
      <c r="A27" s="84"/>
      <c r="B27" s="82"/>
      <c r="C27" s="130" t="str">
        <f>VLOOKUP(B26,LISTA!$A$1:$G$249,3,0)</f>
        <v>-</v>
      </c>
      <c r="D27" s="83"/>
      <c r="E27" s="241"/>
      <c r="F27" s="241"/>
      <c r="G27" s="82"/>
      <c r="I27" s="83"/>
      <c r="J27" s="256"/>
      <c r="K27" s="256"/>
      <c r="L27" s="82"/>
      <c r="M27" s="83"/>
      <c r="N27" s="83"/>
      <c r="O27" s="241"/>
      <c r="P27" s="241"/>
      <c r="Q27" s="82"/>
      <c r="R27" s="83"/>
      <c r="S27" s="83"/>
      <c r="T27" s="241"/>
      <c r="U27" s="241"/>
      <c r="V27" s="241"/>
      <c r="W27" s="241"/>
      <c r="X27" s="82"/>
      <c r="Y27" s="83"/>
    </row>
    <row r="28" spans="1:28" s="81" customFormat="1" ht="27.95" customHeight="1">
      <c r="A28" s="261"/>
      <c r="B28" s="82"/>
      <c r="C28" s="86"/>
      <c r="D28" s="242" t="s">
        <v>0</v>
      </c>
      <c r="E28" s="242"/>
      <c r="F28" s="87"/>
      <c r="G28" s="132">
        <f>IF(AND(D2=1,D6=0),IF(D2=1,B26,B30),IF(D2=0,B30,$A$4))</f>
        <v>0</v>
      </c>
      <c r="H28" s="130" t="str">
        <f>IF(AND(D26=1,D30=0),IF(D26=1,C26,C30),IF(D26=0,C30,$A$4))</f>
        <v>WEŁPA BARTŁOMIEJ</v>
      </c>
      <c r="I28" s="80" t="s">
        <v>22</v>
      </c>
      <c r="L28" s="82"/>
      <c r="M28" s="83"/>
      <c r="N28" s="83"/>
      <c r="O28" s="241"/>
      <c r="P28" s="241"/>
      <c r="Q28" s="262" t="s">
        <v>1</v>
      </c>
      <c r="R28" s="262"/>
      <c r="S28" s="262"/>
      <c r="T28" s="241"/>
      <c r="U28" s="241"/>
      <c r="V28" s="241"/>
      <c r="W28" s="241"/>
      <c r="X28" s="82"/>
      <c r="Y28" s="83"/>
    </row>
    <row r="29" spans="1:28" s="81" customFormat="1" ht="27.95" customHeight="1">
      <c r="A29" s="261"/>
      <c r="B29" s="82"/>
      <c r="C29" s="86"/>
      <c r="D29" s="83"/>
      <c r="E29" s="256"/>
      <c r="F29" s="256"/>
      <c r="G29" s="82"/>
      <c r="H29" s="130" t="str">
        <f>IF(AND(D26=1,D30=0),IF(D26=1,C27,C31),IF(D26=0,C31,$A$4))</f>
        <v>KOSiR KOBIERZYCE</v>
      </c>
      <c r="I29" s="83"/>
      <c r="L29" s="82"/>
      <c r="M29" s="83"/>
      <c r="N29" s="83"/>
      <c r="O29" s="241"/>
      <c r="P29" s="241"/>
      <c r="Q29" s="98"/>
      <c r="R29" s="99" t="s">
        <v>9</v>
      </c>
      <c r="S29" s="100">
        <v>57</v>
      </c>
      <c r="T29" s="241"/>
      <c r="U29" s="241"/>
      <c r="V29" s="241"/>
      <c r="W29" s="241"/>
      <c r="X29" s="82"/>
      <c r="Y29" s="83"/>
    </row>
    <row r="30" spans="1:28" s="81" customFormat="1" ht="27.95" customHeight="1">
      <c r="A30" s="78"/>
      <c r="B30" s="79">
        <v>43</v>
      </c>
      <c r="C30" s="130" t="str">
        <f>VLOOKUP(B30,LISTA!$A$1:$G$249,2,0)</f>
        <v>WEŁPA BARTŁOMIEJ</v>
      </c>
      <c r="D30" s="80">
        <v>1</v>
      </c>
      <c r="G30" s="82"/>
      <c r="I30" s="83"/>
      <c r="L30" s="82"/>
      <c r="M30" s="83"/>
      <c r="N30" s="83"/>
      <c r="Q30" s="133">
        <f>IF(AND(N8=0,N24=1),IF(N8=0,L8,L24),IF(N8=1,L24,$A$4))</f>
        <v>0</v>
      </c>
      <c r="R30" s="130">
        <f>IF(AND(N8=0,N24=1),IF(N8=0,M8,M24),IF(N8=1,M24,$A$4))</f>
        <v>0</v>
      </c>
      <c r="S30" s="101"/>
      <c r="T30" s="241"/>
      <c r="U30" s="241"/>
      <c r="V30" s="241"/>
      <c r="W30" s="241"/>
      <c r="X30" s="82"/>
      <c r="Y30" s="83"/>
    </row>
    <row r="31" spans="1:28" s="81" customFormat="1" ht="27.95" customHeight="1">
      <c r="A31" s="84"/>
      <c r="B31" s="82"/>
      <c r="C31" s="130" t="str">
        <f>VLOOKUP(B30,LISTA!$A$1:$G$249,3,0)</f>
        <v>KOSiR KOBIERZYCE</v>
      </c>
      <c r="D31" s="83"/>
      <c r="G31" s="82"/>
      <c r="I31" s="83"/>
      <c r="L31" s="82"/>
      <c r="M31" s="84"/>
      <c r="N31" s="83"/>
      <c r="Q31" s="98"/>
      <c r="R31" s="130">
        <f>IF(AND(N8=0,N24=1),IF(N8=0,M9,M25),IF(N8=1,M25,$A$4))</f>
        <v>0</v>
      </c>
      <c r="S31" s="102"/>
      <c r="T31" s="241"/>
      <c r="U31" s="241"/>
      <c r="V31" s="241"/>
      <c r="W31" s="241"/>
      <c r="X31" s="103"/>
      <c r="Y31" s="104"/>
    </row>
    <row r="32" spans="1:28" s="81" customFormat="1" ht="27.95" customHeight="1">
      <c r="A32" s="85"/>
      <c r="B32" s="82"/>
      <c r="C32" s="86"/>
      <c r="D32" s="83"/>
      <c r="G32" s="82"/>
      <c r="I32" s="83"/>
      <c r="L32" s="82"/>
      <c r="M32" s="85"/>
      <c r="N32" s="83"/>
      <c r="Q32" s="98"/>
      <c r="R32" s="84"/>
      <c r="S32" s="102"/>
      <c r="T32" s="105" t="s">
        <v>9</v>
      </c>
      <c r="U32" s="105"/>
      <c r="V32" s="105"/>
      <c r="W32" s="106">
        <v>65</v>
      </c>
      <c r="X32" s="134">
        <f>IF(AND(S16=1,S48=0),IF(S16=1,Q16,Q48),IF(S16=0,Q48,$A$4))</f>
        <v>0</v>
      </c>
      <c r="Y32" s="135">
        <f>IF(AND(S16=1,S48=0),IF(S16=1,R16,R48),IF(S16=0,R48,$A$4))</f>
        <v>0</v>
      </c>
      <c r="Z32" s="263"/>
      <c r="AA32" s="264"/>
      <c r="AB32" s="264"/>
    </row>
    <row r="33" spans="1:28" s="81" customFormat="1" ht="27.95" customHeight="1">
      <c r="A33" s="85"/>
      <c r="B33" s="82"/>
      <c r="C33" s="86"/>
      <c r="D33" s="83"/>
      <c r="G33" s="82"/>
      <c r="I33" s="83"/>
      <c r="L33" s="82"/>
      <c r="M33" s="85"/>
      <c r="N33" s="83"/>
      <c r="Q33" s="98"/>
      <c r="R33" s="83"/>
      <c r="S33" s="102"/>
      <c r="T33" s="256"/>
      <c r="U33" s="256"/>
      <c r="V33" s="256"/>
      <c r="W33" s="256"/>
      <c r="X33" s="107"/>
      <c r="Y33" s="135">
        <f>IF(AND(S16=1,S48=0),IF(S16=1,R17,R49),IF(S16=0,R49,$A$4))</f>
        <v>0</v>
      </c>
      <c r="Z33" s="263"/>
      <c r="AA33" s="264"/>
      <c r="AB33" s="264"/>
    </row>
    <row r="34" spans="1:28" s="81" customFormat="1" ht="27.95" customHeight="1">
      <c r="A34" s="78"/>
      <c r="B34" s="79">
        <v>27</v>
      </c>
      <c r="C34" s="130" t="str">
        <f>VLOOKUP(B34,LISTA!$A$1:$G$249,2,0)</f>
        <v>BĄK GRACJAN</v>
      </c>
      <c r="D34" s="80">
        <v>1</v>
      </c>
      <c r="G34" s="82"/>
      <c r="I34" s="83"/>
      <c r="L34" s="82"/>
      <c r="M34" s="83"/>
      <c r="N34" s="83"/>
      <c r="Q34" s="133">
        <f>IF(AND(N40=0,N56=1),IF(N40=0,L40,L56),IF(N40=1,L56,$A$4))</f>
        <v>0</v>
      </c>
      <c r="R34" s="130">
        <f>IF(AND(N40=0,N56=1),IF(N40=0,M40,M56),IF(N40=1,M56,$A$4))</f>
        <v>0</v>
      </c>
      <c r="S34" s="101"/>
      <c r="T34" s="256"/>
      <c r="U34" s="256"/>
      <c r="V34" s="256"/>
      <c r="W34" s="256"/>
      <c r="X34" s="108"/>
      <c r="Y34" s="109"/>
    </row>
    <row r="35" spans="1:28" s="81" customFormat="1" ht="27.95" customHeight="1">
      <c r="A35" s="84"/>
      <c r="B35" s="82"/>
      <c r="C35" s="130" t="str">
        <f>VLOOKUP(B34,LISTA!$A$1:$G$249,3,0)</f>
        <v>JAWORZNICKI KLUB KARATE</v>
      </c>
      <c r="D35" s="83"/>
      <c r="E35" s="241"/>
      <c r="F35" s="241"/>
      <c r="G35" s="138"/>
      <c r="I35" s="83"/>
      <c r="L35" s="82"/>
      <c r="M35" s="83"/>
      <c r="N35" s="83"/>
      <c r="O35" s="256"/>
      <c r="P35" s="256"/>
      <c r="Q35" s="98"/>
      <c r="R35" s="130">
        <f>IF(AND(N40=0,N56=1),IF(N40=0,M41,M57),IF(N40=1,M57,$A$4))</f>
        <v>0</v>
      </c>
      <c r="S35" s="102"/>
      <c r="T35" s="256"/>
      <c r="U35" s="256"/>
      <c r="V35" s="256"/>
      <c r="W35" s="256"/>
      <c r="X35" s="82"/>
      <c r="Y35" s="83"/>
    </row>
    <row r="36" spans="1:28" s="81" customFormat="1" ht="27.95" customHeight="1">
      <c r="A36" s="261"/>
      <c r="B36" s="82"/>
      <c r="C36" s="86"/>
      <c r="D36" s="242" t="s">
        <v>0</v>
      </c>
      <c r="E36" s="242"/>
      <c r="F36" s="87"/>
      <c r="G36" s="132">
        <f>IF(AND(D2=1,D6=0),IF(D2=1,B34,B38),IF(D2=0,B38,$A$4))</f>
        <v>27</v>
      </c>
      <c r="H36" s="130" t="str">
        <f>IF(AND(D34=1,D38=0),IF(D34=1,C34,C38),IF(D34=0,C38,$A$4))</f>
        <v>BĄK GRACJAN</v>
      </c>
      <c r="I36" s="80" t="s">
        <v>22</v>
      </c>
      <c r="L36" s="82"/>
      <c r="M36" s="83"/>
      <c r="N36" s="83"/>
      <c r="O36" s="256"/>
      <c r="P36" s="256"/>
      <c r="Q36" s="110"/>
      <c r="R36" s="111"/>
      <c r="S36" s="112"/>
      <c r="T36" s="256"/>
      <c r="U36" s="256"/>
      <c r="V36" s="256"/>
      <c r="W36" s="256"/>
      <c r="X36" s="82"/>
      <c r="Y36" s="83"/>
    </row>
    <row r="37" spans="1:28" s="81" customFormat="1" ht="27.95" customHeight="1">
      <c r="A37" s="261"/>
      <c r="B37" s="82"/>
      <c r="C37" s="86"/>
      <c r="D37" s="83"/>
      <c r="E37" s="256"/>
      <c r="F37" s="256"/>
      <c r="G37" s="82"/>
      <c r="H37" s="130" t="str">
        <f>IF(AND(D34=1,D38=0),IF(D34=1,C35,C39),IF(D34=0,C39,$A$4))</f>
        <v>JAWORZNICKI KLUB KARATE</v>
      </c>
      <c r="I37" s="83"/>
      <c r="J37" s="241"/>
      <c r="K37" s="241"/>
      <c r="L37" s="82"/>
      <c r="M37" s="83"/>
      <c r="N37" s="83"/>
      <c r="O37" s="256"/>
      <c r="P37" s="256"/>
      <c r="Q37" s="82"/>
      <c r="R37" s="83"/>
      <c r="S37" s="83"/>
      <c r="T37" s="256"/>
      <c r="U37" s="256"/>
      <c r="V37" s="256"/>
      <c r="W37" s="256"/>
      <c r="X37" s="82"/>
      <c r="Y37" s="83"/>
    </row>
    <row r="38" spans="1:28" s="81" customFormat="1" ht="27.95" customHeight="1">
      <c r="A38" s="78"/>
      <c r="B38" s="79"/>
      <c r="C38" s="130" t="str">
        <f>VLOOKUP(B38,LISTA!$A$1:$G$249,2,0)</f>
        <v>-</v>
      </c>
      <c r="D38" s="80">
        <v>0</v>
      </c>
      <c r="G38" s="82"/>
      <c r="I38" s="83"/>
      <c r="J38" s="241"/>
      <c r="K38" s="241"/>
      <c r="L38" s="82"/>
      <c r="M38" s="83"/>
      <c r="N38" s="83"/>
      <c r="O38" s="256"/>
      <c r="P38" s="256"/>
      <c r="Q38" s="82"/>
      <c r="R38" s="83"/>
      <c r="S38" s="83"/>
      <c r="T38" s="256"/>
      <c r="U38" s="256"/>
      <c r="V38" s="256"/>
      <c r="W38" s="256"/>
      <c r="X38" s="82"/>
      <c r="Y38" s="83"/>
    </row>
    <row r="39" spans="1:28" s="81" customFormat="1" ht="27.95" customHeight="1">
      <c r="A39" s="84"/>
      <c r="B39" s="82"/>
      <c r="C39" s="130" t="str">
        <f>VLOOKUP(B38,LISTA!$A$1:$G$249,3,0)</f>
        <v>-</v>
      </c>
      <c r="D39" s="83"/>
      <c r="G39" s="82"/>
      <c r="H39" s="84"/>
      <c r="I39" s="83"/>
      <c r="J39" s="241"/>
      <c r="K39" s="241"/>
      <c r="L39" s="82"/>
      <c r="M39" s="83"/>
      <c r="N39" s="83"/>
      <c r="O39" s="256"/>
      <c r="P39" s="256"/>
      <c r="Q39" s="82"/>
      <c r="R39" s="83"/>
      <c r="S39" s="83"/>
      <c r="T39" s="256"/>
      <c r="U39" s="256"/>
      <c r="V39" s="256"/>
      <c r="W39" s="256"/>
      <c r="X39" s="82"/>
      <c r="Y39" s="83"/>
    </row>
    <row r="40" spans="1:28" s="81" customFormat="1" ht="27.95" customHeight="1">
      <c r="A40" s="85"/>
      <c r="B40" s="82"/>
      <c r="C40" s="86"/>
      <c r="D40" s="83"/>
      <c r="G40" s="82"/>
      <c r="H40" s="85"/>
      <c r="I40" s="242" t="s">
        <v>0</v>
      </c>
      <c r="J40" s="242"/>
      <c r="K40" s="87">
        <v>27</v>
      </c>
      <c r="L40" s="132">
        <f>IF(AND(I20=1,I28=0),IF(I20=1,G36,G44),IF(I20=0,G44,$A$4))</f>
        <v>0</v>
      </c>
      <c r="M40" s="130">
        <f>IF(AND(I36=1,I44=0),IF(I36=1,H36,H44),IF(I36=0,H44,$A$4))</f>
        <v>0</v>
      </c>
      <c r="N40" s="80"/>
      <c r="Q40" s="82"/>
      <c r="R40" s="83"/>
      <c r="S40" s="83"/>
      <c r="T40" s="256"/>
      <c r="U40" s="256"/>
      <c r="V40" s="256"/>
      <c r="W40" s="256"/>
      <c r="X40" s="82"/>
      <c r="Y40" s="83"/>
    </row>
    <row r="41" spans="1:28" s="81" customFormat="1" ht="27.95" customHeight="1">
      <c r="A41" s="85"/>
      <c r="B41" s="82"/>
      <c r="C41" s="86"/>
      <c r="D41" s="83"/>
      <c r="G41" s="82"/>
      <c r="H41" s="85"/>
      <c r="I41" s="83"/>
      <c r="J41" s="256"/>
      <c r="K41" s="256"/>
      <c r="L41" s="82"/>
      <c r="M41" s="130">
        <f>IF(AND(I36=1,I44=0),IF(I36=1,H37,H45),IF(I36=0,H45,$A$4))</f>
        <v>0</v>
      </c>
      <c r="N41" s="83"/>
      <c r="O41" s="241"/>
      <c r="P41" s="241"/>
      <c r="Q41" s="82"/>
      <c r="R41" s="83"/>
      <c r="S41" s="83"/>
      <c r="T41" s="256"/>
      <c r="U41" s="256"/>
      <c r="V41" s="256"/>
      <c r="W41" s="256"/>
      <c r="X41" s="82"/>
      <c r="Y41" s="83"/>
    </row>
    <row r="42" spans="1:28" s="81" customFormat="1" ht="27.95" customHeight="1">
      <c r="A42" s="78"/>
      <c r="B42" s="79">
        <v>78</v>
      </c>
      <c r="C42" s="130" t="str">
        <f>VLOOKUP(B42,LISTA!$A$1:$G$249,2,0)</f>
        <v>FRYCA  LUKASZ</v>
      </c>
      <c r="D42" s="80">
        <v>1</v>
      </c>
      <c r="G42" s="82"/>
      <c r="I42" s="83"/>
      <c r="J42" s="256"/>
      <c r="K42" s="256"/>
      <c r="L42" s="82"/>
      <c r="M42" s="83"/>
      <c r="N42" s="83"/>
      <c r="O42" s="241"/>
      <c r="P42" s="241"/>
      <c r="Q42" s="82"/>
      <c r="R42" s="83"/>
      <c r="S42" s="83"/>
      <c r="T42" s="256"/>
      <c r="U42" s="256"/>
      <c r="V42" s="256"/>
      <c r="W42" s="256"/>
      <c r="X42" s="82"/>
      <c r="Y42" s="83"/>
    </row>
    <row r="43" spans="1:28" s="81" customFormat="1" ht="27.95" customHeight="1">
      <c r="A43" s="84"/>
      <c r="B43" s="82"/>
      <c r="C43" s="130" t="str">
        <f>VLOOKUP(B42,LISTA!$A$1:$G$249,3,0)</f>
        <v>NIEPOŁOMICKI KLUB SHINKYOKUSHIN</v>
      </c>
      <c r="D43" s="83"/>
      <c r="E43" s="241"/>
      <c r="F43" s="241"/>
      <c r="G43" s="82"/>
      <c r="I43" s="83"/>
      <c r="J43" s="256"/>
      <c r="K43" s="256"/>
      <c r="L43" s="82"/>
      <c r="M43" s="83"/>
      <c r="N43" s="83"/>
      <c r="O43" s="241"/>
      <c r="P43" s="241"/>
      <c r="Q43" s="82"/>
      <c r="R43" s="83"/>
      <c r="S43" s="83"/>
      <c r="T43" s="256"/>
      <c r="U43" s="256"/>
      <c r="V43" s="256"/>
      <c r="W43" s="256"/>
      <c r="X43" s="82"/>
      <c r="Y43" s="83"/>
    </row>
    <row r="44" spans="1:28" s="81" customFormat="1" ht="27.95" customHeight="1">
      <c r="A44" s="261"/>
      <c r="B44" s="82"/>
      <c r="C44" s="86"/>
      <c r="D44" s="242" t="s">
        <v>0</v>
      </c>
      <c r="E44" s="242"/>
      <c r="F44" s="87"/>
      <c r="G44" s="132">
        <f>IF(AND(D2=1,D6=0),IF(D2=1,B42,B46),IF(D2=0,B46,$A$4))</f>
        <v>78</v>
      </c>
      <c r="H44" s="130" t="str">
        <f>IF(AND(D42=1,D46=0),IF(D42=1,C42,C46),IF(D42=0,C46,$A$4))</f>
        <v>FRYCA  LUKASZ</v>
      </c>
      <c r="I44" s="80" t="s">
        <v>22</v>
      </c>
      <c r="L44" s="82"/>
      <c r="M44" s="83"/>
      <c r="N44" s="83"/>
      <c r="O44" s="241"/>
      <c r="P44" s="241"/>
      <c r="Q44" s="82"/>
      <c r="R44" s="83"/>
      <c r="S44" s="83"/>
      <c r="T44" s="256"/>
      <c r="U44" s="256"/>
      <c r="V44" s="256"/>
      <c r="W44" s="256"/>
      <c r="X44" s="82"/>
      <c r="Y44" s="83"/>
    </row>
    <row r="45" spans="1:28" s="81" customFormat="1" ht="27.95" customHeight="1">
      <c r="A45" s="261"/>
      <c r="B45" s="82"/>
      <c r="C45" s="86"/>
      <c r="D45" s="83"/>
      <c r="E45" s="256"/>
      <c r="F45" s="256"/>
      <c r="G45" s="82"/>
      <c r="H45" s="130" t="str">
        <f>IF(AND(D42=1,D46=0),IF(D42=1,C43,C47),IF(D42=0,C47,$A$4))</f>
        <v>NIEPOŁOMICKI KLUB SHINKYOKUSHIN</v>
      </c>
      <c r="I45" s="83"/>
      <c r="L45" s="82"/>
      <c r="M45" s="83"/>
      <c r="N45" s="83"/>
      <c r="O45" s="241"/>
      <c r="P45" s="241"/>
      <c r="Q45" s="82"/>
      <c r="R45" s="83"/>
      <c r="S45" s="83"/>
      <c r="T45" s="256"/>
      <c r="U45" s="256"/>
      <c r="V45" s="256"/>
      <c r="W45" s="256"/>
      <c r="X45" s="82"/>
      <c r="Y45" s="83"/>
    </row>
    <row r="46" spans="1:28" s="81" customFormat="1" ht="27.95" customHeight="1">
      <c r="A46" s="78"/>
      <c r="B46" s="79"/>
      <c r="C46" s="130" t="str">
        <f>VLOOKUP(B46,LISTA!$A$1:$G$249,2,0)</f>
        <v>-</v>
      </c>
      <c r="D46" s="80">
        <v>0</v>
      </c>
      <c r="G46" s="82"/>
      <c r="I46" s="83"/>
      <c r="L46" s="82"/>
      <c r="M46" s="83"/>
      <c r="N46" s="83"/>
      <c r="O46" s="241"/>
      <c r="P46" s="241"/>
      <c r="Q46" s="82"/>
      <c r="R46" s="83"/>
      <c r="S46" s="83"/>
      <c r="T46" s="256"/>
      <c r="U46" s="256"/>
      <c r="V46" s="256"/>
      <c r="W46" s="256"/>
      <c r="X46" s="82"/>
      <c r="Y46" s="83"/>
    </row>
    <row r="47" spans="1:28" s="81" customFormat="1" ht="27.95" customHeight="1">
      <c r="A47" s="84"/>
      <c r="B47" s="82"/>
      <c r="C47" s="130" t="str">
        <f>VLOOKUP(B46,LISTA!$A$1:$G$249,3,0)</f>
        <v>-</v>
      </c>
      <c r="D47" s="83"/>
      <c r="G47" s="82"/>
      <c r="I47" s="83"/>
      <c r="L47" s="82"/>
      <c r="N47" s="83"/>
      <c r="O47" s="241"/>
      <c r="P47" s="241"/>
      <c r="Q47" s="82"/>
      <c r="R47" s="83"/>
      <c r="S47" s="83"/>
      <c r="T47" s="256"/>
      <c r="U47" s="256"/>
      <c r="V47" s="256"/>
      <c r="W47" s="256"/>
      <c r="X47" s="82"/>
      <c r="Y47" s="83"/>
    </row>
    <row r="48" spans="1:28" s="81" customFormat="1" ht="27.95" customHeight="1">
      <c r="A48" s="85"/>
      <c r="B48" s="82"/>
      <c r="C48" s="86"/>
      <c r="D48" s="83"/>
      <c r="G48" s="82"/>
      <c r="I48" s="83"/>
      <c r="L48" s="82"/>
      <c r="N48" s="242" t="s">
        <v>0</v>
      </c>
      <c r="O48" s="242"/>
      <c r="P48" s="87">
        <v>47</v>
      </c>
      <c r="Q48" s="132">
        <f>IF(AND(N40=1,N56=0),IF(N40=1,L40,L56),IF(N40=0,L56,$A$4))</f>
        <v>0</v>
      </c>
      <c r="R48" s="130">
        <f>IF(AND(N40=1,N56=0),IF(N40=1,M40,M56),IF(N40=0,M56,$A$4))</f>
        <v>0</v>
      </c>
      <c r="S48" s="80" t="s">
        <v>22</v>
      </c>
      <c r="X48" s="265"/>
      <c r="Y48" s="265"/>
      <c r="Z48" s="265"/>
    </row>
    <row r="49" spans="1:27" s="81" customFormat="1" ht="27.95" customHeight="1">
      <c r="A49" s="85"/>
      <c r="B49" s="82"/>
      <c r="C49" s="86"/>
      <c r="D49" s="83"/>
      <c r="G49" s="82"/>
      <c r="I49" s="83"/>
      <c r="L49" s="82"/>
      <c r="N49" s="83"/>
      <c r="O49" s="256"/>
      <c r="P49" s="256"/>
      <c r="Q49" s="82"/>
      <c r="R49" s="130">
        <f>IF(AND(N40=1,N56=0),IF(N40=1,M41,M57),IF(N40=0,M57,$A$4))</f>
        <v>0</v>
      </c>
      <c r="S49" s="83"/>
      <c r="W49" s="113"/>
      <c r="X49" s="114"/>
      <c r="Y49" s="115"/>
      <c r="Z49" s="115" t="s">
        <v>10</v>
      </c>
      <c r="AA49" s="83"/>
    </row>
    <row r="50" spans="1:27" s="81" customFormat="1" ht="27.95" customHeight="1">
      <c r="A50" s="78"/>
      <c r="B50" s="79">
        <v>144</v>
      </c>
      <c r="C50" s="130" t="str">
        <f>VLOOKUP(B50,LISTA!$A$1:$G$249,2,0)</f>
        <v>WRÓBEL  BARTŁOMIEJ</v>
      </c>
      <c r="D50" s="80">
        <v>1</v>
      </c>
      <c r="G50" s="82"/>
      <c r="I50" s="83"/>
      <c r="L50" s="82"/>
      <c r="M50" s="83"/>
      <c r="N50" s="83"/>
      <c r="O50" s="256"/>
      <c r="P50" s="256"/>
      <c r="Q50" s="82"/>
      <c r="R50" s="83"/>
      <c r="S50" s="83"/>
      <c r="W50" s="266" t="s">
        <v>2</v>
      </c>
      <c r="X50" s="113">
        <f>X32</f>
        <v>0</v>
      </c>
      <c r="Y50" s="113">
        <f>Y32</f>
        <v>0</v>
      </c>
      <c r="Z50" s="113">
        <v>4</v>
      </c>
      <c r="AA50" s="83"/>
    </row>
    <row r="51" spans="1:27" s="81" customFormat="1" ht="27.95" customHeight="1">
      <c r="A51" s="84"/>
      <c r="B51" s="82"/>
      <c r="C51" s="130" t="str">
        <f>VLOOKUP(B50,LISTA!$A$1:$G$249,3,0)</f>
        <v>GRU-KO</v>
      </c>
      <c r="D51" s="83"/>
      <c r="E51" s="241"/>
      <c r="F51" s="241"/>
      <c r="G51" s="82"/>
      <c r="I51" s="83"/>
      <c r="L51" s="82"/>
      <c r="M51" s="83"/>
      <c r="N51" s="83"/>
      <c r="O51" s="256"/>
      <c r="P51" s="256"/>
      <c r="Q51" s="82"/>
      <c r="R51" s="83"/>
      <c r="S51" s="83"/>
      <c r="W51" s="266"/>
      <c r="X51" s="113"/>
      <c r="Y51" s="113">
        <f>Y33</f>
        <v>0</v>
      </c>
      <c r="Z51" s="113"/>
      <c r="AA51" s="83"/>
    </row>
    <row r="52" spans="1:27" s="81" customFormat="1" ht="27.95" customHeight="1">
      <c r="A52" s="261"/>
      <c r="B52" s="82"/>
      <c r="C52" s="86"/>
      <c r="D52" s="242" t="s">
        <v>0</v>
      </c>
      <c r="E52" s="242"/>
      <c r="F52" s="87"/>
      <c r="G52" s="132">
        <f>IF(AND(D2=1,D6=0),IF(D2=1,B50,B54),IF(D2=0,B54,$A$4))</f>
        <v>144</v>
      </c>
      <c r="H52" s="130" t="str">
        <f>IF(AND(D50=1,D54=0),IF(D50=1,C50,C54),IF(D50=0,C54,$A$4))</f>
        <v>WRÓBEL  BARTŁOMIEJ</v>
      </c>
      <c r="I52" s="80" t="s">
        <v>22</v>
      </c>
      <c r="L52" s="82"/>
      <c r="M52" s="83"/>
      <c r="N52" s="83"/>
      <c r="O52" s="256"/>
      <c r="P52" s="256"/>
      <c r="Q52" s="82"/>
      <c r="R52" s="83"/>
      <c r="S52" s="83"/>
      <c r="W52" s="266" t="s">
        <v>3</v>
      </c>
      <c r="X52" s="116">
        <f>IF(S16=0,Q16,Q48)</f>
        <v>0</v>
      </c>
      <c r="Y52" s="116">
        <f>IF(S16=0,R16,R48)</f>
        <v>0</v>
      </c>
      <c r="Z52" s="113">
        <v>3</v>
      </c>
      <c r="AA52" s="83"/>
    </row>
    <row r="53" spans="1:27" s="81" customFormat="1" ht="27.95" customHeight="1">
      <c r="A53" s="261"/>
      <c r="B53" s="82"/>
      <c r="C53" s="86"/>
      <c r="D53" s="83"/>
      <c r="E53" s="256"/>
      <c r="F53" s="256"/>
      <c r="G53" s="82"/>
      <c r="H53" s="130" t="str">
        <f>IF(AND(D50=1,D54=0),IF(D50=1,C51,C55),IF(D50=0,C55,$A$4))</f>
        <v>GRU-KO</v>
      </c>
      <c r="I53" s="83"/>
      <c r="J53" s="241"/>
      <c r="K53" s="241"/>
      <c r="L53" s="82"/>
      <c r="M53" s="83"/>
      <c r="N53" s="83"/>
      <c r="O53" s="256"/>
      <c r="P53" s="256"/>
      <c r="Q53" s="82"/>
      <c r="R53" s="83"/>
      <c r="S53" s="83"/>
      <c r="W53" s="266"/>
      <c r="X53" s="113"/>
      <c r="Y53" s="116">
        <f>IF(S16=0,R17,R49)</f>
        <v>0</v>
      </c>
      <c r="Z53" s="113"/>
      <c r="AA53" s="83"/>
    </row>
    <row r="54" spans="1:27" s="81" customFormat="1" ht="27.95" customHeight="1">
      <c r="A54" s="78"/>
      <c r="B54" s="79"/>
      <c r="C54" s="130" t="str">
        <f>VLOOKUP(B54,LISTA!$A$1:$G$249,2,0)</f>
        <v>-</v>
      </c>
      <c r="D54" s="80">
        <v>0</v>
      </c>
      <c r="G54" s="82"/>
      <c r="I54" s="83"/>
      <c r="J54" s="241"/>
      <c r="K54" s="241"/>
      <c r="L54" s="82"/>
      <c r="M54" s="83"/>
      <c r="N54" s="83"/>
      <c r="O54" s="256"/>
      <c r="P54" s="256"/>
      <c r="Q54" s="82"/>
      <c r="R54" s="83"/>
      <c r="S54" s="83"/>
      <c r="W54" s="266" t="s">
        <v>4</v>
      </c>
      <c r="X54" s="116">
        <f>IF(S30=1,Q30,Q34)</f>
        <v>0</v>
      </c>
      <c r="Y54" s="116">
        <f>IF(S30=1,R30,R34)</f>
        <v>0</v>
      </c>
      <c r="Z54" s="113">
        <v>2</v>
      </c>
      <c r="AA54" s="83"/>
    </row>
    <row r="55" spans="1:27" s="81" customFormat="1" ht="27.95" customHeight="1">
      <c r="A55" s="84"/>
      <c r="B55" s="82"/>
      <c r="C55" s="130" t="str">
        <f>VLOOKUP(B54,LISTA!$A$1:$G$249,3,0)</f>
        <v>-</v>
      </c>
      <c r="D55" s="83"/>
      <c r="G55" s="82"/>
      <c r="H55" s="84"/>
      <c r="I55" s="83"/>
      <c r="J55" s="241"/>
      <c r="K55" s="241"/>
      <c r="L55" s="82"/>
      <c r="M55" s="83"/>
      <c r="N55" s="83"/>
      <c r="O55" s="256"/>
      <c r="P55" s="256"/>
      <c r="Q55" s="82"/>
      <c r="R55" s="83"/>
      <c r="S55" s="83"/>
      <c r="W55" s="266"/>
      <c r="X55" s="113"/>
      <c r="Y55" s="116">
        <f>IF(S30=1,R31,R35)</f>
        <v>0</v>
      </c>
      <c r="Z55" s="113"/>
      <c r="AA55" s="83"/>
    </row>
    <row r="56" spans="1:27" s="81" customFormat="1" ht="27.95" customHeight="1">
      <c r="A56" s="85"/>
      <c r="B56" s="82"/>
      <c r="C56" s="86"/>
      <c r="D56" s="83"/>
      <c r="G56" s="82"/>
      <c r="H56" s="85"/>
      <c r="I56" s="242" t="s">
        <v>0</v>
      </c>
      <c r="J56" s="242"/>
      <c r="K56" s="87">
        <v>28</v>
      </c>
      <c r="L56" s="132">
        <f>IF(AND(I20=1,I28=0),IF(I20=1,G52,G60),IF(I20=0,G60,$A$4))</f>
        <v>0</v>
      </c>
      <c r="M56" s="130">
        <f>IF(AND(I52=1,I60=0),IF(I52=1,H52,H60),IF(I52=0,H60,$A$4))</f>
        <v>0</v>
      </c>
      <c r="N56" s="80"/>
      <c r="Q56" s="82"/>
      <c r="R56" s="83"/>
      <c r="S56" s="83"/>
      <c r="W56" s="266" t="s">
        <v>5</v>
      </c>
      <c r="X56" s="116">
        <f>IF(S30=0,Q30,Q34)</f>
        <v>0</v>
      </c>
      <c r="Y56" s="116">
        <f>IF(S30=0,R30,R34)</f>
        <v>0</v>
      </c>
      <c r="Z56" s="113">
        <v>1</v>
      </c>
      <c r="AA56" s="83"/>
    </row>
    <row r="57" spans="1:27" s="81" customFormat="1" ht="27.95" customHeight="1">
      <c r="A57" s="85"/>
      <c r="B57" s="82"/>
      <c r="C57" s="86"/>
      <c r="D57" s="83"/>
      <c r="G57" s="82"/>
      <c r="H57" s="85"/>
      <c r="I57" s="83"/>
      <c r="J57" s="256"/>
      <c r="K57" s="256"/>
      <c r="L57" s="82"/>
      <c r="M57" s="130">
        <f>IF(AND(I52=1,I60=0),IF(I52=1,H53,H61),IF(I52=0,H61,$A$4))</f>
        <v>0</v>
      </c>
      <c r="N57" s="83"/>
      <c r="Q57" s="82"/>
      <c r="R57" s="83"/>
      <c r="S57" s="83"/>
      <c r="W57" s="266"/>
      <c r="X57" s="113"/>
      <c r="Y57" s="116">
        <f>IF(S30=0,R31,R35)</f>
        <v>0</v>
      </c>
      <c r="Z57" s="117"/>
    </row>
    <row r="58" spans="1:27" s="81" customFormat="1" ht="27.95" customHeight="1">
      <c r="A58" s="78"/>
      <c r="B58" s="79"/>
      <c r="C58" s="130" t="str">
        <f>VLOOKUP(B58,LISTA!$A$1:$G$249,2,0)</f>
        <v>-</v>
      </c>
      <c r="D58" s="80">
        <v>0</v>
      </c>
      <c r="G58" s="82"/>
      <c r="I58" s="83"/>
      <c r="J58" s="256"/>
      <c r="K58" s="256"/>
      <c r="L58" s="82"/>
      <c r="M58" s="83"/>
      <c r="N58" s="83"/>
      <c r="Q58" s="82"/>
      <c r="R58" s="83"/>
      <c r="S58" s="83"/>
      <c r="X58" s="82"/>
      <c r="Y58" s="83"/>
    </row>
    <row r="59" spans="1:27" s="81" customFormat="1" ht="27.95" customHeight="1">
      <c r="A59" s="84"/>
      <c r="B59" s="82"/>
      <c r="C59" s="130" t="str">
        <f>VLOOKUP(B58,LISTA!$A$1:$G$249,3,0)</f>
        <v>-</v>
      </c>
      <c r="D59" s="83"/>
      <c r="E59" s="241"/>
      <c r="F59" s="241"/>
      <c r="G59" s="82"/>
      <c r="I59" s="83"/>
      <c r="J59" s="256"/>
      <c r="K59" s="256"/>
      <c r="L59" s="82"/>
      <c r="M59" s="83"/>
      <c r="N59" s="83"/>
      <c r="Q59" s="82"/>
      <c r="R59" s="83"/>
      <c r="S59" s="83"/>
      <c r="X59" s="82"/>
      <c r="Y59" s="83"/>
    </row>
    <row r="60" spans="1:27" s="81" customFormat="1" ht="27.95" customHeight="1">
      <c r="A60" s="261"/>
      <c r="B60" s="82"/>
      <c r="C60" s="86"/>
      <c r="D60" s="242" t="s">
        <v>0</v>
      </c>
      <c r="E60" s="242"/>
      <c r="F60" s="87"/>
      <c r="G60" s="132">
        <f>IF(AND(D2=1,D6=0),IF(D2=1,B58,B62),IF(D2=0,B62,$A$4))</f>
        <v>0</v>
      </c>
      <c r="H60" s="130" t="str">
        <f>IF(AND(D58=1,D62=0),IF(D58=1,C58,C62),IF(D58=0,C62,$A$4))</f>
        <v>KORŁUB PIOTR</v>
      </c>
      <c r="I60" s="80" t="s">
        <v>22</v>
      </c>
      <c r="L60" s="82"/>
      <c r="M60" s="83"/>
      <c r="N60" s="83"/>
      <c r="Q60" s="82"/>
      <c r="R60" s="83"/>
      <c r="S60" s="83"/>
      <c r="X60" s="82"/>
      <c r="Y60" s="83"/>
    </row>
    <row r="61" spans="1:27" s="81" customFormat="1" ht="27.95" customHeight="1">
      <c r="A61" s="261"/>
      <c r="B61" s="82"/>
      <c r="C61" s="86"/>
      <c r="D61" s="83"/>
      <c r="E61" s="256"/>
      <c r="F61" s="256"/>
      <c r="G61" s="82"/>
      <c r="H61" s="130" t="str">
        <f>IF(AND(D58=1,D62=0),IF(D58=1,C59,C63),IF(D58=0,C63,$A$4))</f>
        <v>KOSiR KOBIERZYCE</v>
      </c>
      <c r="I61" s="83"/>
      <c r="L61" s="82"/>
      <c r="M61" s="83"/>
      <c r="N61" s="83"/>
      <c r="Q61" s="82"/>
      <c r="R61" s="83"/>
      <c r="S61" s="83"/>
      <c r="X61" s="82"/>
      <c r="Y61" s="83"/>
    </row>
    <row r="62" spans="1:27" s="81" customFormat="1" ht="27.95" customHeight="1">
      <c r="A62" s="78"/>
      <c r="B62" s="79">
        <v>48</v>
      </c>
      <c r="C62" s="130" t="str">
        <f>VLOOKUP(B62,LISTA!$A$1:$G$249,2,0)</f>
        <v>KORŁUB PIOTR</v>
      </c>
      <c r="D62" s="80">
        <v>1</v>
      </c>
      <c r="G62" s="82"/>
      <c r="I62" s="83"/>
      <c r="L62" s="82"/>
      <c r="M62" s="83"/>
      <c r="N62" s="83"/>
      <c r="Q62" s="82"/>
      <c r="R62" s="83"/>
      <c r="S62" s="83"/>
      <c r="X62" s="82"/>
      <c r="Y62" s="83"/>
    </row>
    <row r="63" spans="1:27" s="81" customFormat="1" ht="27.95" customHeight="1">
      <c r="A63" s="84"/>
      <c r="B63" s="83"/>
      <c r="C63" s="130" t="str">
        <f>VLOOKUP(B62,LISTA!$A$1:$G$249,3,0)</f>
        <v>KOSiR KOBIERZYCE</v>
      </c>
      <c r="D63" s="83"/>
      <c r="G63" s="82"/>
      <c r="I63" s="83"/>
      <c r="L63" s="82"/>
      <c r="M63" s="83"/>
      <c r="N63" s="83"/>
      <c r="Q63" s="82"/>
      <c r="R63" s="83"/>
      <c r="S63" s="83"/>
      <c r="X63" s="82"/>
      <c r="Y63" s="83"/>
    </row>
    <row r="64" spans="1:27" s="81" customFormat="1" ht="27.95" customHeight="1">
      <c r="A64" s="85"/>
      <c r="B64" s="83"/>
      <c r="C64" s="86"/>
      <c r="D64" s="83"/>
      <c r="G64" s="82"/>
      <c r="I64" s="83"/>
      <c r="L64" s="82"/>
      <c r="M64" s="83"/>
      <c r="N64" s="83"/>
      <c r="Q64" s="82"/>
      <c r="R64" s="83"/>
      <c r="S64" s="83"/>
      <c r="X64" s="82"/>
      <c r="Y64" s="83"/>
    </row>
    <row r="65" spans="1:26" s="123" customFormat="1" ht="30">
      <c r="A65" s="118"/>
      <c r="B65" s="119"/>
      <c r="C65" s="120"/>
      <c r="D65" s="119"/>
      <c r="E65" s="121"/>
      <c r="F65" s="121"/>
      <c r="G65" s="122"/>
      <c r="H65" s="121"/>
      <c r="I65" s="119"/>
      <c r="J65" s="121"/>
      <c r="K65" s="121"/>
      <c r="L65" s="122"/>
      <c r="M65" s="119"/>
      <c r="N65" s="119"/>
      <c r="O65" s="121"/>
      <c r="P65" s="121"/>
      <c r="Q65" s="122"/>
      <c r="R65" s="119"/>
      <c r="S65" s="119"/>
      <c r="T65" s="121"/>
      <c r="U65" s="121"/>
      <c r="V65" s="121"/>
      <c r="W65" s="121"/>
      <c r="X65" s="122"/>
      <c r="Y65" s="119"/>
      <c r="Z65" s="121"/>
    </row>
  </sheetData>
  <mergeCells count="69">
    <mergeCell ref="I56:J56"/>
    <mergeCell ref="W56:W57"/>
    <mergeCell ref="J57:K59"/>
    <mergeCell ref="E59:F59"/>
    <mergeCell ref="A60:A61"/>
    <mergeCell ref="D60:E60"/>
    <mergeCell ref="E61:F61"/>
    <mergeCell ref="X48:Z48"/>
    <mergeCell ref="O49:P55"/>
    <mergeCell ref="W50:W51"/>
    <mergeCell ref="E51:F51"/>
    <mergeCell ref="A52:A53"/>
    <mergeCell ref="D52:E52"/>
    <mergeCell ref="W52:W53"/>
    <mergeCell ref="E53:F53"/>
    <mergeCell ref="J53:K55"/>
    <mergeCell ref="W54:W55"/>
    <mergeCell ref="N48:O48"/>
    <mergeCell ref="Z32:AB33"/>
    <mergeCell ref="T33:W47"/>
    <mergeCell ref="E35:F35"/>
    <mergeCell ref="O35:P39"/>
    <mergeCell ref="A36:A37"/>
    <mergeCell ref="D36:E36"/>
    <mergeCell ref="E37:F37"/>
    <mergeCell ref="J37:K39"/>
    <mergeCell ref="I40:J40"/>
    <mergeCell ref="J41:K43"/>
    <mergeCell ref="O41:P47"/>
    <mergeCell ref="E43:F43"/>
    <mergeCell ref="A44:A45"/>
    <mergeCell ref="D44:E44"/>
    <mergeCell ref="E45:F45"/>
    <mergeCell ref="N16:O16"/>
    <mergeCell ref="O17:P23"/>
    <mergeCell ref="T17:W31"/>
    <mergeCell ref="E19:F19"/>
    <mergeCell ref="A20:A21"/>
    <mergeCell ref="D20:E20"/>
    <mergeCell ref="E21:F21"/>
    <mergeCell ref="J21:K23"/>
    <mergeCell ref="I24:J24"/>
    <mergeCell ref="J25:K27"/>
    <mergeCell ref="O25:P29"/>
    <mergeCell ref="E27:F27"/>
    <mergeCell ref="A28:A29"/>
    <mergeCell ref="D28:E28"/>
    <mergeCell ref="Q28:S28"/>
    <mergeCell ref="E29:F29"/>
    <mergeCell ref="J9:K11"/>
    <mergeCell ref="O9:P15"/>
    <mergeCell ref="R10:W11"/>
    <mergeCell ref="E11:F11"/>
    <mergeCell ref="A12:A13"/>
    <mergeCell ref="D12:E12"/>
    <mergeCell ref="E13:F13"/>
    <mergeCell ref="E5:F5"/>
    <mergeCell ref="J5:K7"/>
    <mergeCell ref="R6:U6"/>
    <mergeCell ref="V6:W6"/>
    <mergeCell ref="I8:J8"/>
    <mergeCell ref="R8:U8"/>
    <mergeCell ref="V8:W8"/>
    <mergeCell ref="B1:H1"/>
    <mergeCell ref="E3:F3"/>
    <mergeCell ref="D4:E4"/>
    <mergeCell ref="I1:Y1"/>
    <mergeCell ref="R3:R4"/>
    <mergeCell ref="S3:W4"/>
  </mergeCells>
  <dataValidations count="2">
    <dataValidation type="list" allowBlank="1" sqref="B2">
      <formula1>#REF!</formula1>
    </dataValidation>
    <dataValidation type="list" allowBlank="1" sqref="B34 B30 B26 B22 B18 B14 B10 B6 B62 B58 B54 B50 B46 B42 B38">
      <formula1>#REF!</formula1>
    </dataValidation>
  </dataValidations>
  <printOptions horizontalCentered="1" verticalCentered="1"/>
  <pageMargins left="0.25" right="0.25" top="0.75" bottom="0.75" header="0.3" footer="0.3"/>
  <pageSetup paperSize="180" scale="37" pageOrder="overThenDown" orientation="landscape" horizontalDpi="4294967293" verticalDpi="4294967293"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MJ65"/>
  <sheetViews>
    <sheetView topLeftCell="J22" zoomScale="55" zoomScaleNormal="55" workbookViewId="0">
      <selection activeCell="E13" sqref="E13:F13"/>
    </sheetView>
  </sheetViews>
  <sheetFormatPr defaultRowHeight="26.25"/>
  <cols>
    <col min="1" max="1" width="2.625" style="124" customWidth="1"/>
    <col min="2" max="2" width="11.75" style="125" customWidth="1"/>
    <col min="3" max="3" width="55.625" style="126" customWidth="1"/>
    <col min="4" max="4" width="6.625" style="125" customWidth="1"/>
    <col min="5" max="5" width="13.875" style="123" customWidth="1"/>
    <col min="6" max="6" width="10.75" style="123" customWidth="1"/>
    <col min="7" max="7" width="9.25" style="127" customWidth="1"/>
    <col min="8" max="8" width="56.375" style="123" customWidth="1"/>
    <col min="9" max="9" width="6.625" style="125" customWidth="1"/>
    <col min="10" max="10" width="13.875" style="123" customWidth="1"/>
    <col min="11" max="11" width="10.75" style="123" customWidth="1"/>
    <col min="12" max="12" width="9.25" style="127" customWidth="1"/>
    <col min="13" max="13" width="55.25" style="125" customWidth="1"/>
    <col min="14" max="14" width="6.625" style="125" customWidth="1"/>
    <col min="15" max="15" width="14" style="123" customWidth="1"/>
    <col min="16" max="16" width="10.75" style="123" customWidth="1"/>
    <col min="17" max="17" width="9.25" style="127" customWidth="1"/>
    <col min="18" max="18" width="56" style="125" customWidth="1"/>
    <col min="19" max="19" width="10.25" style="125" customWidth="1"/>
    <col min="20" max="20" width="10.75" style="123" customWidth="1"/>
    <col min="21" max="21" width="7.25" style="123" customWidth="1"/>
    <col min="22" max="22" width="3.75" style="123" customWidth="1"/>
    <col min="23" max="23" width="21.375" style="123" customWidth="1"/>
    <col min="24" max="24" width="15" style="127" customWidth="1"/>
    <col min="25" max="25" width="56.625" style="125" customWidth="1"/>
    <col min="26" max="26" width="23.625" style="123" customWidth="1"/>
    <col min="27" max="1024" width="10.75" style="123" customWidth="1"/>
    <col min="1025" max="1025" width="9" style="128" customWidth="1"/>
    <col min="1026" max="16384" width="9" style="128"/>
  </cols>
  <sheetData>
    <row r="1" spans="1:25" s="77" customFormat="1" ht="45" customHeight="1">
      <c r="A1" s="76"/>
      <c r="B1" s="240" t="s">
        <v>257</v>
      </c>
      <c r="C1" s="240"/>
      <c r="D1" s="240"/>
      <c r="E1" s="240"/>
      <c r="F1" s="240"/>
      <c r="G1" s="240"/>
      <c r="H1" s="240"/>
      <c r="I1" s="243" t="str">
        <f ca="1">MID(CELL("nazwa_pliku",A1),FIND("]",CELL("nazwa_pliku",A1),1)+1,100)</f>
        <v xml:space="preserve">ROCZNIK 2003-2004 -65KG CH </v>
      </c>
      <c r="J1" s="243"/>
      <c r="K1" s="243"/>
      <c r="L1" s="243"/>
      <c r="M1" s="243"/>
      <c r="N1" s="243"/>
      <c r="O1" s="243"/>
      <c r="P1" s="243"/>
      <c r="Q1" s="243"/>
      <c r="R1" s="243"/>
      <c r="S1" s="243"/>
      <c r="T1" s="243"/>
      <c r="U1" s="243"/>
      <c r="V1" s="243"/>
      <c r="W1" s="243"/>
      <c r="X1" s="243"/>
      <c r="Y1" s="243"/>
    </row>
    <row r="2" spans="1:25" s="81" customFormat="1" ht="27.95" customHeight="1">
      <c r="A2" s="78"/>
      <c r="B2" s="79">
        <v>166</v>
      </c>
      <c r="C2" s="130" t="str">
        <f>VLOOKUP(B2,LISTA!A1:G249,2,0)</f>
        <v>DARDZIŃSKI SZYMON</v>
      </c>
      <c r="D2" s="80">
        <v>1</v>
      </c>
      <c r="G2" s="82"/>
      <c r="I2" s="83"/>
      <c r="L2" s="82"/>
      <c r="M2" s="83"/>
      <c r="N2" s="83"/>
      <c r="Q2" s="82"/>
      <c r="R2" s="83"/>
      <c r="S2" s="83"/>
      <c r="X2" s="82"/>
      <c r="Y2" s="83"/>
    </row>
    <row r="3" spans="1:25" s="81" customFormat="1" ht="27.95" customHeight="1">
      <c r="A3" s="84"/>
      <c r="B3" s="82"/>
      <c r="C3" s="131" t="str">
        <f>VLOOKUP(B2,LISTA!$A$1:$G$249,3,0)</f>
        <v>GKKK</v>
      </c>
      <c r="D3" s="83"/>
      <c r="E3" s="241"/>
      <c r="F3" s="241"/>
      <c r="G3" s="82"/>
      <c r="I3" s="83"/>
      <c r="L3" s="82"/>
      <c r="M3" s="83"/>
      <c r="N3" s="83"/>
      <c r="Q3" s="82"/>
      <c r="R3" s="244" t="s">
        <v>260</v>
      </c>
      <c r="S3" s="246" t="s">
        <v>279</v>
      </c>
      <c r="T3" s="246"/>
      <c r="U3" s="246"/>
      <c r="V3" s="246"/>
      <c r="W3" s="247"/>
      <c r="X3" s="82"/>
      <c r="Y3" s="83"/>
    </row>
    <row r="4" spans="1:25" s="81" customFormat="1" ht="27.95" customHeight="1">
      <c r="A4" s="85"/>
      <c r="B4" s="82"/>
      <c r="C4" s="86"/>
      <c r="D4" s="242" t="s">
        <v>0</v>
      </c>
      <c r="E4" s="242"/>
      <c r="F4" s="87"/>
      <c r="G4" s="132">
        <f>IF(AND(D2=1,D6=0),IF(D2=1,B2,B6),IF(D2=0,B6,$A$4))</f>
        <v>166</v>
      </c>
      <c r="H4" s="130" t="str">
        <f>IF(AND(D2=1,D6=0),IF(D2=1,C2,C6),IF(D2=0,C6,$A$4))</f>
        <v>DARDZIŃSKI SZYMON</v>
      </c>
      <c r="I4" s="80" t="s">
        <v>22</v>
      </c>
      <c r="L4" s="82"/>
      <c r="M4" s="83"/>
      <c r="N4" s="83"/>
      <c r="Q4" s="82"/>
      <c r="R4" s="245"/>
      <c r="S4" s="248"/>
      <c r="T4" s="248"/>
      <c r="U4" s="248"/>
      <c r="V4" s="248"/>
      <c r="W4" s="249"/>
      <c r="X4" s="82"/>
      <c r="Y4" s="83"/>
    </row>
    <row r="5" spans="1:25" s="81" customFormat="1" ht="27.95" customHeight="1">
      <c r="A5" s="85"/>
      <c r="B5" s="82"/>
      <c r="C5" s="86"/>
      <c r="D5" s="83"/>
      <c r="E5" s="256"/>
      <c r="F5" s="256"/>
      <c r="G5" s="82"/>
      <c r="H5" s="130" t="str">
        <f>IF(AND(D2=1,D6=0),IF(D2=1,C3,C7),IF(D2=0,C7,$A$4))</f>
        <v>GKKK</v>
      </c>
      <c r="I5" s="83"/>
      <c r="J5" s="241"/>
      <c r="K5" s="241"/>
      <c r="L5" s="82"/>
      <c r="M5" s="83"/>
      <c r="N5" s="83"/>
      <c r="Q5" s="82"/>
      <c r="R5" s="93"/>
      <c r="S5" s="94"/>
      <c r="T5" s="94"/>
      <c r="U5" s="95"/>
      <c r="V5" s="96"/>
      <c r="W5" s="97"/>
      <c r="X5" s="82"/>
      <c r="Y5" s="83"/>
    </row>
    <row r="6" spans="1:25" s="81" customFormat="1" ht="27.95" customHeight="1">
      <c r="A6" s="78"/>
      <c r="B6" s="79">
        <v>0</v>
      </c>
      <c r="C6" s="130" t="str">
        <f>VLOOKUP(B6,LISTA!$A$1:$G$249,2,0)</f>
        <v>-</v>
      </c>
      <c r="D6" s="80">
        <v>0</v>
      </c>
      <c r="G6" s="82"/>
      <c r="I6" s="83"/>
      <c r="J6" s="241"/>
      <c r="K6" s="241"/>
      <c r="L6" s="82"/>
      <c r="M6" s="83"/>
      <c r="N6" s="83"/>
      <c r="Q6" s="82"/>
      <c r="R6" s="257" t="s">
        <v>27</v>
      </c>
      <c r="S6" s="258"/>
      <c r="T6" s="258"/>
      <c r="U6" s="258"/>
      <c r="V6" s="259" t="s">
        <v>255</v>
      </c>
      <c r="W6" s="260"/>
      <c r="X6" s="82"/>
      <c r="Y6" s="83"/>
    </row>
    <row r="7" spans="1:25" s="81" customFormat="1" ht="27.95" customHeight="1">
      <c r="A7" s="84"/>
      <c r="B7" s="82"/>
      <c r="C7" s="131" t="str">
        <f>VLOOKUP(B6,LISTA!$A$1:$G$249,3,0)</f>
        <v>-</v>
      </c>
      <c r="D7" s="83"/>
      <c r="G7" s="82"/>
      <c r="H7" s="84"/>
      <c r="I7" s="83"/>
      <c r="J7" s="241"/>
      <c r="K7" s="241"/>
      <c r="L7" s="82"/>
      <c r="M7" s="83"/>
      <c r="N7" s="83"/>
      <c r="Q7" s="82"/>
      <c r="R7" s="93"/>
      <c r="S7" s="94"/>
      <c r="T7" s="94"/>
      <c r="U7" s="95"/>
      <c r="V7" s="96"/>
      <c r="W7" s="97"/>
      <c r="X7" s="82"/>
      <c r="Y7" s="83"/>
    </row>
    <row r="8" spans="1:25" s="81" customFormat="1" ht="27.95" customHeight="1">
      <c r="A8" s="85"/>
      <c r="B8" s="82"/>
      <c r="C8" s="86"/>
      <c r="D8" s="83"/>
      <c r="G8" s="82"/>
      <c r="H8" s="85"/>
      <c r="I8" s="242" t="s">
        <v>0</v>
      </c>
      <c r="J8" s="242"/>
      <c r="K8" s="87">
        <v>29</v>
      </c>
      <c r="L8" s="132">
        <f>IF(AND(I4=1,I12=0),IF(I4=1,G4,G12),IF(I4=0,G12,$A$4))</f>
        <v>0</v>
      </c>
      <c r="M8" s="130">
        <f>IF(AND(I4=1,I12=0),IF(I4=1,H4,H12),IF(I4=0,H12,$A$4))</f>
        <v>0</v>
      </c>
      <c r="N8" s="80"/>
      <c r="Q8" s="82"/>
      <c r="R8" s="257" t="s">
        <v>24</v>
      </c>
      <c r="S8" s="258"/>
      <c r="T8" s="258"/>
      <c r="U8" s="258"/>
      <c r="V8" s="259" t="s">
        <v>253</v>
      </c>
      <c r="W8" s="260"/>
      <c r="X8" s="82"/>
      <c r="Y8" s="83"/>
    </row>
    <row r="9" spans="1:25" s="81" customFormat="1" ht="27.95" customHeight="1">
      <c r="A9" s="85"/>
      <c r="B9" s="82"/>
      <c r="C9" s="86"/>
      <c r="D9" s="83"/>
      <c r="G9" s="82"/>
      <c r="H9" s="85"/>
      <c r="I9" s="83"/>
      <c r="J9" s="256"/>
      <c r="K9" s="256"/>
      <c r="L9" s="82"/>
      <c r="M9" s="130">
        <f>IF(AND(I4=1,I12=0),IF(I4=1,H5,H13),IF(I4=0,H13,$A$4))</f>
        <v>0</v>
      </c>
      <c r="N9" s="83"/>
      <c r="O9" s="241"/>
      <c r="P9" s="241"/>
      <c r="Q9" s="82"/>
      <c r="R9" s="93"/>
      <c r="S9" s="94"/>
      <c r="T9" s="94"/>
      <c r="U9" s="95"/>
      <c r="V9" s="96"/>
      <c r="W9" s="97"/>
      <c r="X9" s="82"/>
      <c r="Y9" s="83"/>
    </row>
    <row r="10" spans="1:25" s="81" customFormat="1" ht="27.95" customHeight="1">
      <c r="A10" s="78"/>
      <c r="B10" s="79">
        <v>143</v>
      </c>
      <c r="C10" s="130" t="str">
        <f>VLOOKUP(B10,LISTA!$A$1:$G$249,2,0)</f>
        <v>WRÓBEL  JAKUB</v>
      </c>
      <c r="D10" s="80" t="s">
        <v>22</v>
      </c>
      <c r="G10" s="82"/>
      <c r="I10" s="83"/>
      <c r="J10" s="256"/>
      <c r="K10" s="256"/>
      <c r="L10" s="82"/>
      <c r="M10" s="83"/>
      <c r="N10" s="83"/>
      <c r="O10" s="241"/>
      <c r="P10" s="241"/>
      <c r="Q10" s="82"/>
      <c r="R10" s="250" t="s">
        <v>256</v>
      </c>
      <c r="S10" s="251"/>
      <c r="T10" s="251"/>
      <c r="U10" s="251"/>
      <c r="V10" s="251"/>
      <c r="W10" s="252"/>
      <c r="X10" s="82"/>
      <c r="Y10" s="83"/>
    </row>
    <row r="11" spans="1:25" s="81" customFormat="1" ht="27.95" customHeight="1">
      <c r="A11" s="84"/>
      <c r="B11" s="82"/>
      <c r="C11" s="131" t="str">
        <f>VLOOKUP(B10,LISTA!$A$1:$G$249,3,0)</f>
        <v>GRU-KO</v>
      </c>
      <c r="D11" s="83"/>
      <c r="E11" s="241"/>
      <c r="F11" s="241"/>
      <c r="G11" s="82"/>
      <c r="I11" s="83"/>
      <c r="J11" s="256"/>
      <c r="K11" s="256"/>
      <c r="L11" s="82"/>
      <c r="M11" s="83"/>
      <c r="N11" s="83"/>
      <c r="O11" s="241"/>
      <c r="P11" s="241"/>
      <c r="Q11" s="82"/>
      <c r="R11" s="253"/>
      <c r="S11" s="254"/>
      <c r="T11" s="254"/>
      <c r="U11" s="254"/>
      <c r="V11" s="254"/>
      <c r="W11" s="255"/>
      <c r="X11" s="82"/>
      <c r="Y11" s="83"/>
    </row>
    <row r="12" spans="1:25" s="81" customFormat="1" ht="27.95" customHeight="1">
      <c r="A12" s="261"/>
      <c r="B12" s="82"/>
      <c r="C12" s="86"/>
      <c r="D12" s="242" t="s">
        <v>0</v>
      </c>
      <c r="E12" s="242"/>
      <c r="F12" s="87">
        <v>5</v>
      </c>
      <c r="G12" s="132">
        <f>IF(AND(D2=1,D6=0),IF(D2=1,B10,B14),IF(D2=0,B14,$A$4))</f>
        <v>143</v>
      </c>
      <c r="H12" s="130">
        <f>IF(AND(D10=1,D14=0),IF(D10=1,C10,C14),IF(D10=0,C14,$A$4))</f>
        <v>0</v>
      </c>
      <c r="I12" s="80" t="s">
        <v>22</v>
      </c>
      <c r="L12" s="82"/>
      <c r="M12" s="83"/>
      <c r="N12" s="83"/>
      <c r="O12" s="241"/>
      <c r="P12" s="241"/>
      <c r="Q12" s="82"/>
      <c r="R12" s="83"/>
      <c r="S12" s="83"/>
      <c r="X12" s="82"/>
      <c r="Y12" s="83"/>
    </row>
    <row r="13" spans="1:25" s="81" customFormat="1" ht="27.95" customHeight="1">
      <c r="A13" s="261"/>
      <c r="B13" s="82"/>
      <c r="C13" s="86"/>
      <c r="D13" s="83"/>
      <c r="E13" s="256"/>
      <c r="F13" s="256"/>
      <c r="G13" s="82"/>
      <c r="H13" s="130">
        <f>IF(AND(D10=1,D14=0),IF(D10=1,C11,C15),IF(D10=0,C15,$A$4))</f>
        <v>0</v>
      </c>
      <c r="I13" s="83"/>
      <c r="L13" s="82"/>
      <c r="M13" s="83"/>
      <c r="N13" s="83"/>
      <c r="O13" s="241"/>
      <c r="P13" s="241"/>
      <c r="Q13" s="82"/>
      <c r="R13" s="83"/>
      <c r="S13" s="83"/>
      <c r="X13" s="82"/>
      <c r="Y13" s="83"/>
    </row>
    <row r="14" spans="1:25" s="81" customFormat="1" ht="27.95" customHeight="1">
      <c r="A14" s="78"/>
      <c r="B14" s="79">
        <v>50</v>
      </c>
      <c r="C14" s="130" t="str">
        <f>VLOOKUP(B14,LISTA!$A$1:$G$249,2,0)</f>
        <v>FLIS JAKUB</v>
      </c>
      <c r="D14" s="80" t="s">
        <v>22</v>
      </c>
      <c r="G14" s="82"/>
      <c r="I14" s="83"/>
      <c r="L14" s="82"/>
      <c r="M14" s="83"/>
      <c r="N14" s="83"/>
      <c r="O14" s="241"/>
      <c r="P14" s="241"/>
      <c r="Q14" s="82"/>
      <c r="R14" s="83"/>
      <c r="S14" s="83"/>
      <c r="X14" s="82"/>
      <c r="Y14" s="83"/>
    </row>
    <row r="15" spans="1:25" s="81" customFormat="1" ht="27.95" customHeight="1">
      <c r="A15" s="84"/>
      <c r="B15" s="82"/>
      <c r="C15" s="131" t="str">
        <f>VLOOKUP(B14,LISTA!$A$1:$G$249,3,0)</f>
        <v>KOSiR KOBIERZYCE</v>
      </c>
      <c r="D15" s="83"/>
      <c r="G15" s="82"/>
      <c r="I15" s="83"/>
      <c r="L15" s="82"/>
      <c r="M15" s="84"/>
      <c r="N15" s="83"/>
      <c r="O15" s="241"/>
      <c r="P15" s="241"/>
      <c r="Q15" s="82"/>
      <c r="R15" s="83"/>
      <c r="S15" s="83"/>
      <c r="X15" s="82"/>
      <c r="Y15" s="83"/>
    </row>
    <row r="16" spans="1:25" s="81" customFormat="1" ht="27.95" customHeight="1">
      <c r="A16" s="85"/>
      <c r="B16" s="82"/>
      <c r="C16" s="86"/>
      <c r="D16" s="83"/>
      <c r="G16" s="82"/>
      <c r="I16" s="83"/>
      <c r="L16" s="82"/>
      <c r="M16" s="85"/>
      <c r="N16" s="242" t="s">
        <v>0</v>
      </c>
      <c r="O16" s="242"/>
      <c r="P16" s="87">
        <v>48</v>
      </c>
      <c r="Q16" s="132">
        <f>IF(AND(N8=1,N24=0),IF(N8=1,L8,L24),IF(N8=0,L24,$A$4))</f>
        <v>0</v>
      </c>
      <c r="R16" s="130">
        <f>IF(AND(N8=1,N24=0),IF(N8=1,M8,M24),IF(N8=0,M24,$A$4))</f>
        <v>0</v>
      </c>
      <c r="S16" s="80"/>
      <c r="X16" s="82"/>
      <c r="Y16" s="83"/>
    </row>
    <row r="17" spans="1:28" s="81" customFormat="1" ht="27.95" customHeight="1">
      <c r="A17" s="85"/>
      <c r="B17" s="82"/>
      <c r="C17" s="86"/>
      <c r="D17" s="83"/>
      <c r="G17" s="82"/>
      <c r="I17" s="83"/>
      <c r="L17" s="82"/>
      <c r="M17" s="85"/>
      <c r="N17" s="83"/>
      <c r="O17" s="256"/>
      <c r="P17" s="256"/>
      <c r="Q17" s="82"/>
      <c r="R17" s="130">
        <f>IF(AND(N8=1,N24=0),IF(N8=1,M9,M25),IF(N8=0,M25,$A$4))</f>
        <v>0</v>
      </c>
      <c r="S17" s="83"/>
      <c r="T17" s="241"/>
      <c r="U17" s="241"/>
      <c r="V17" s="241"/>
      <c r="W17" s="241"/>
      <c r="X17" s="82"/>
      <c r="Y17" s="83"/>
    </row>
    <row r="18" spans="1:28" s="81" customFormat="1" ht="27.95" customHeight="1">
      <c r="A18" s="78"/>
      <c r="B18" s="79">
        <v>139</v>
      </c>
      <c r="C18" s="130" t="str">
        <f>VLOOKUP(B18,LISTA!$A$1:$G$249,2,0)</f>
        <v>STACHULAK JAKLUB</v>
      </c>
      <c r="D18" s="80">
        <v>1</v>
      </c>
      <c r="G18" s="82"/>
      <c r="I18" s="83"/>
      <c r="L18" s="82"/>
      <c r="M18" s="83"/>
      <c r="N18" s="83"/>
      <c r="O18" s="256"/>
      <c r="P18" s="256"/>
      <c r="Q18" s="82"/>
      <c r="R18" s="83"/>
      <c r="S18" s="83"/>
      <c r="T18" s="241"/>
      <c r="U18" s="241"/>
      <c r="V18" s="241"/>
      <c r="W18" s="241"/>
      <c r="X18" s="82"/>
      <c r="Y18" s="83"/>
    </row>
    <row r="19" spans="1:28" s="81" customFormat="1" ht="27.95" customHeight="1">
      <c r="A19" s="84"/>
      <c r="B19" s="82"/>
      <c r="C19" s="131" t="str">
        <f>VLOOKUP(B18,LISTA!$A$1:$G$249,3,0)</f>
        <v>WĄBRZESKI KLUB SPORTÓW I SZTUK WALKI</v>
      </c>
      <c r="D19" s="83"/>
      <c r="E19" s="241"/>
      <c r="F19" s="241"/>
      <c r="G19" s="82"/>
      <c r="I19" s="83"/>
      <c r="L19" s="82"/>
      <c r="M19" s="83"/>
      <c r="N19" s="83"/>
      <c r="O19" s="256"/>
      <c r="P19" s="256"/>
      <c r="Q19" s="82"/>
      <c r="R19" s="83"/>
      <c r="S19" s="83"/>
      <c r="T19" s="241"/>
      <c r="U19" s="241"/>
      <c r="V19" s="241"/>
      <c r="W19" s="241"/>
      <c r="X19" s="82"/>
      <c r="Y19" s="83"/>
    </row>
    <row r="20" spans="1:28" s="81" customFormat="1" ht="27.95" customHeight="1">
      <c r="A20" s="261"/>
      <c r="B20" s="82"/>
      <c r="C20" s="86"/>
      <c r="D20" s="242" t="s">
        <v>0</v>
      </c>
      <c r="E20" s="242"/>
      <c r="F20" s="87"/>
      <c r="G20" s="132">
        <f>IF(AND(D2=1,D6=0),IF(D2=1,B18,B22),IF(D2=0,B22,$A$4))</f>
        <v>139</v>
      </c>
      <c r="H20" s="130" t="str">
        <f>IF(AND(D18=1,D22=0),IF(D18=1,C18,C22),IF(D18=0,C22,$A$4))</f>
        <v>STACHULAK JAKLUB</v>
      </c>
      <c r="I20" s="80" t="s">
        <v>22</v>
      </c>
      <c r="L20" s="82"/>
      <c r="M20" s="83"/>
      <c r="N20" s="83"/>
      <c r="O20" s="256"/>
      <c r="P20" s="256"/>
      <c r="Q20" s="82"/>
      <c r="R20" s="83"/>
      <c r="S20" s="83"/>
      <c r="T20" s="241"/>
      <c r="U20" s="241"/>
      <c r="V20" s="241"/>
      <c r="W20" s="241"/>
      <c r="X20" s="82"/>
      <c r="Y20" s="83"/>
    </row>
    <row r="21" spans="1:28" s="81" customFormat="1" ht="27.95" customHeight="1">
      <c r="A21" s="261"/>
      <c r="B21" s="82"/>
      <c r="C21" s="86"/>
      <c r="D21" s="83"/>
      <c r="E21" s="256"/>
      <c r="F21" s="256"/>
      <c r="G21" s="82"/>
      <c r="H21" s="130" t="str">
        <f>IF(AND(D18=1,D22=0),IF(D18=1,C19,C23),IF(D18=0,C23,$A$4))</f>
        <v>WĄBRZESKI KLUB SPORTÓW I SZTUK WALKI</v>
      </c>
      <c r="I21" s="83"/>
      <c r="J21" s="241"/>
      <c r="K21" s="241"/>
      <c r="L21" s="82"/>
      <c r="M21" s="83"/>
      <c r="N21" s="83"/>
      <c r="O21" s="256"/>
      <c r="P21" s="256"/>
      <c r="Q21" s="82"/>
      <c r="R21" s="83"/>
      <c r="S21" s="83"/>
      <c r="T21" s="241"/>
      <c r="U21" s="241"/>
      <c r="V21" s="241"/>
      <c r="W21" s="241"/>
      <c r="X21" s="82"/>
      <c r="Y21" s="83"/>
    </row>
    <row r="22" spans="1:28" s="81" customFormat="1" ht="27.95" customHeight="1">
      <c r="A22" s="78"/>
      <c r="B22" s="79">
        <v>0</v>
      </c>
      <c r="C22" s="130" t="str">
        <f>VLOOKUP(B22,LISTA!$A$1:$G$249,2,0)</f>
        <v>-</v>
      </c>
      <c r="D22" s="80">
        <v>0</v>
      </c>
      <c r="G22" s="82"/>
      <c r="I22" s="83"/>
      <c r="J22" s="241"/>
      <c r="K22" s="241"/>
      <c r="L22" s="82"/>
      <c r="M22" s="83"/>
      <c r="N22" s="83"/>
      <c r="O22" s="256"/>
      <c r="P22" s="256"/>
      <c r="Q22" s="82"/>
      <c r="R22" s="83"/>
      <c r="S22" s="83"/>
      <c r="T22" s="241"/>
      <c r="U22" s="241"/>
      <c r="V22" s="241"/>
      <c r="W22" s="241"/>
      <c r="X22" s="82"/>
      <c r="Y22" s="83"/>
    </row>
    <row r="23" spans="1:28" s="81" customFormat="1" ht="27.95" customHeight="1">
      <c r="A23" s="84"/>
      <c r="B23" s="82"/>
      <c r="C23" s="131" t="str">
        <f>VLOOKUP(B22,LISTA!$A$1:$G$249,3,0)</f>
        <v>-</v>
      </c>
      <c r="D23" s="83"/>
      <c r="G23" s="82"/>
      <c r="H23" s="84"/>
      <c r="I23" s="83"/>
      <c r="J23" s="241"/>
      <c r="K23" s="241"/>
      <c r="L23" s="82"/>
      <c r="M23" s="83"/>
      <c r="N23" s="83"/>
      <c r="O23" s="256"/>
      <c r="P23" s="256"/>
      <c r="Q23" s="82"/>
      <c r="R23" s="83"/>
      <c r="S23" s="83"/>
      <c r="T23" s="241"/>
      <c r="U23" s="241"/>
      <c r="V23" s="241"/>
      <c r="W23" s="241"/>
      <c r="X23" s="82"/>
      <c r="Y23" s="83"/>
    </row>
    <row r="24" spans="1:28" s="81" customFormat="1" ht="27.95" customHeight="1">
      <c r="A24" s="85"/>
      <c r="B24" s="82"/>
      <c r="C24" s="86"/>
      <c r="D24" s="83"/>
      <c r="G24" s="82"/>
      <c r="H24" s="85"/>
      <c r="I24" s="242" t="s">
        <v>0</v>
      </c>
      <c r="J24" s="242"/>
      <c r="K24" s="87">
        <v>30</v>
      </c>
      <c r="L24" s="132">
        <f>IF(AND(I20=1,I28=0),IF(I20=1,G20,G28),IF(I20=0,G28,$A$4))</f>
        <v>0</v>
      </c>
      <c r="M24" s="130">
        <f>IF(AND(I20=1,I28=0),IF(I20=1,H20,H28),IF(I20=0,H28,$A$4))</f>
        <v>0</v>
      </c>
      <c r="N24" s="80"/>
      <c r="Q24" s="82"/>
      <c r="R24" s="83"/>
      <c r="S24" s="83"/>
      <c r="T24" s="241"/>
      <c r="U24" s="241"/>
      <c r="V24" s="241"/>
      <c r="W24" s="241"/>
      <c r="X24" s="82"/>
      <c r="Y24" s="83"/>
    </row>
    <row r="25" spans="1:28" s="81" customFormat="1" ht="27.95" customHeight="1">
      <c r="A25" s="85"/>
      <c r="B25" s="82"/>
      <c r="C25" s="86"/>
      <c r="D25" s="83"/>
      <c r="G25" s="82"/>
      <c r="H25" s="85"/>
      <c r="I25" s="83"/>
      <c r="J25" s="256"/>
      <c r="K25" s="256"/>
      <c r="L25" s="82"/>
      <c r="M25" s="130">
        <f>IF(AND(I20=1,I28=0),IF(I20=1,H21,H29),IF(I20=0,H29,$A$4))</f>
        <v>0</v>
      </c>
      <c r="N25" s="83"/>
      <c r="O25" s="241"/>
      <c r="P25" s="241"/>
      <c r="Q25" s="82"/>
      <c r="R25" s="83"/>
      <c r="S25" s="83"/>
      <c r="T25" s="241"/>
      <c r="U25" s="241"/>
      <c r="V25" s="241"/>
      <c r="W25" s="241"/>
      <c r="X25" s="82"/>
      <c r="Y25" s="83"/>
    </row>
    <row r="26" spans="1:28" s="81" customFormat="1" ht="27.95" customHeight="1">
      <c r="A26" s="78"/>
      <c r="B26" s="79"/>
      <c r="C26" s="130" t="str">
        <f>VLOOKUP(B26,LISTA!$A$1:$G$249,2,0)</f>
        <v>-</v>
      </c>
      <c r="D26" s="80">
        <v>0</v>
      </c>
      <c r="G26" s="82"/>
      <c r="I26" s="83"/>
      <c r="J26" s="256"/>
      <c r="K26" s="256"/>
      <c r="L26" s="82"/>
      <c r="M26" s="83"/>
      <c r="N26" s="83"/>
      <c r="O26" s="241"/>
      <c r="P26" s="241"/>
      <c r="Q26" s="82"/>
      <c r="R26" s="83"/>
      <c r="S26" s="83"/>
      <c r="T26" s="241"/>
      <c r="U26" s="241"/>
      <c r="V26" s="241"/>
      <c r="W26" s="241"/>
      <c r="X26" s="82"/>
      <c r="Y26" s="83"/>
    </row>
    <row r="27" spans="1:28" s="81" customFormat="1" ht="27.95" customHeight="1">
      <c r="A27" s="84"/>
      <c r="B27" s="82"/>
      <c r="C27" s="130" t="str">
        <f>VLOOKUP(B26,LISTA!$A$1:$G$249,3,0)</f>
        <v>-</v>
      </c>
      <c r="D27" s="83"/>
      <c r="E27" s="241"/>
      <c r="F27" s="241"/>
      <c r="G27" s="82"/>
      <c r="I27" s="83"/>
      <c r="J27" s="256"/>
      <c r="K27" s="256"/>
      <c r="L27" s="82"/>
      <c r="M27" s="83"/>
      <c r="N27" s="83"/>
      <c r="O27" s="241"/>
      <c r="P27" s="241"/>
      <c r="Q27" s="82"/>
      <c r="R27" s="83"/>
      <c r="S27" s="83"/>
      <c r="T27" s="241"/>
      <c r="U27" s="241"/>
      <c r="V27" s="241"/>
      <c r="W27" s="241"/>
      <c r="X27" s="82"/>
      <c r="Y27" s="83"/>
    </row>
    <row r="28" spans="1:28" s="81" customFormat="1" ht="27.95" customHeight="1">
      <c r="A28" s="261"/>
      <c r="B28" s="82"/>
      <c r="C28" s="86"/>
      <c r="D28" s="242" t="s">
        <v>0</v>
      </c>
      <c r="E28" s="242"/>
      <c r="F28" s="87"/>
      <c r="G28" s="132">
        <v>187</v>
      </c>
      <c r="H28" s="130" t="str">
        <f>IF(AND(D26=1,D30=0),IF(D26=1,C26,C30),IF(D26=0,C30,$A$4))</f>
        <v>DOMIN MACIEJ</v>
      </c>
      <c r="I28" s="80" t="s">
        <v>22</v>
      </c>
      <c r="L28" s="82"/>
      <c r="M28" s="83"/>
      <c r="N28" s="83"/>
      <c r="O28" s="241"/>
      <c r="P28" s="241"/>
      <c r="Q28" s="262" t="s">
        <v>1</v>
      </c>
      <c r="R28" s="262"/>
      <c r="S28" s="262"/>
      <c r="T28" s="241"/>
      <c r="U28" s="241"/>
      <c r="V28" s="241"/>
      <c r="W28" s="241"/>
      <c r="X28" s="82"/>
      <c r="Y28" s="83"/>
    </row>
    <row r="29" spans="1:28" s="81" customFormat="1" ht="27.95" customHeight="1">
      <c r="A29" s="261"/>
      <c r="B29" s="82"/>
      <c r="C29" s="86"/>
      <c r="D29" s="83"/>
      <c r="E29" s="256"/>
      <c r="F29" s="256"/>
      <c r="G29" s="82"/>
      <c r="H29" s="130" t="str">
        <f>IF(AND(D26=1,D30=0),IF(D26=1,C27,C31),IF(D26=0,C31,$A$4))</f>
        <v>TORUŃSKI KLUB KARATE KYOKUSHIN</v>
      </c>
      <c r="I29" s="83"/>
      <c r="L29" s="82"/>
      <c r="M29" s="83"/>
      <c r="N29" s="83"/>
      <c r="O29" s="241"/>
      <c r="P29" s="241"/>
      <c r="Q29" s="98"/>
      <c r="R29" s="99" t="s">
        <v>9</v>
      </c>
      <c r="S29" s="100">
        <v>58</v>
      </c>
      <c r="T29" s="241"/>
      <c r="U29" s="241"/>
      <c r="V29" s="241"/>
      <c r="W29" s="241"/>
      <c r="X29" s="82"/>
      <c r="Y29" s="83"/>
    </row>
    <row r="30" spans="1:28" s="81" customFormat="1" ht="27.95" customHeight="1">
      <c r="A30" s="78"/>
      <c r="B30" s="79">
        <v>187</v>
      </c>
      <c r="C30" s="130" t="str">
        <f>VLOOKUP(B30,LISTA!$A$1:$G$249,2,0)</f>
        <v>DOMIN MACIEJ</v>
      </c>
      <c r="D30" s="80">
        <v>1</v>
      </c>
      <c r="G30" s="82"/>
      <c r="I30" s="83"/>
      <c r="L30" s="82"/>
      <c r="M30" s="83"/>
      <c r="N30" s="83"/>
      <c r="Q30" s="133">
        <f>IF(AND(N8=0,N24=1),IF(N8=0,L8,L24),IF(N8=1,L24,$A$4))</f>
        <v>0</v>
      </c>
      <c r="R30" s="130">
        <f>IF(AND(N8=0,N24=1),IF(N8=0,M8,M24),IF(N8=1,M24,$A$4))</f>
        <v>0</v>
      </c>
      <c r="S30" s="101"/>
      <c r="T30" s="241"/>
      <c r="U30" s="241"/>
      <c r="V30" s="241"/>
      <c r="W30" s="241"/>
      <c r="X30" s="82"/>
      <c r="Y30" s="83"/>
    </row>
    <row r="31" spans="1:28" s="81" customFormat="1" ht="27.95" customHeight="1">
      <c r="A31" s="84"/>
      <c r="B31" s="82"/>
      <c r="C31" s="130" t="str">
        <f>VLOOKUP(B30,LISTA!$A$1:$G$249,3,0)</f>
        <v>TORUŃSKI KLUB KARATE KYOKUSHIN</v>
      </c>
      <c r="D31" s="83"/>
      <c r="G31" s="82"/>
      <c r="I31" s="83"/>
      <c r="L31" s="82"/>
      <c r="M31" s="84"/>
      <c r="N31" s="83"/>
      <c r="Q31" s="98"/>
      <c r="R31" s="130">
        <f>IF(AND(N8=0,N24=1),IF(N8=0,M9,M25),IF(N8=1,M25,$A$4))</f>
        <v>0</v>
      </c>
      <c r="S31" s="102"/>
      <c r="T31" s="241"/>
      <c r="U31" s="241"/>
      <c r="V31" s="241"/>
      <c r="W31" s="241"/>
      <c r="X31" s="103"/>
      <c r="Y31" s="104"/>
    </row>
    <row r="32" spans="1:28" s="81" customFormat="1" ht="27.95" customHeight="1">
      <c r="A32" s="85"/>
      <c r="B32" s="82"/>
      <c r="C32" s="86"/>
      <c r="D32" s="83"/>
      <c r="G32" s="82"/>
      <c r="I32" s="83"/>
      <c r="L32" s="82"/>
      <c r="M32" s="85"/>
      <c r="N32" s="83"/>
      <c r="Q32" s="98"/>
      <c r="R32" s="84"/>
      <c r="S32" s="102"/>
      <c r="T32" s="105" t="s">
        <v>9</v>
      </c>
      <c r="U32" s="105"/>
      <c r="V32" s="105"/>
      <c r="W32" s="106">
        <v>66</v>
      </c>
      <c r="X32" s="134">
        <f>IF(AND(S16=1,S48=0),IF(S16=1,Q16,Q48),IF(S16=0,Q48,$A$4))</f>
        <v>0</v>
      </c>
      <c r="Y32" s="135">
        <f>IF(AND(S16=1,S48=0),IF(S16=1,R16,R48),IF(S16=0,R48,$A$4))</f>
        <v>0</v>
      </c>
      <c r="Z32" s="263"/>
      <c r="AA32" s="264"/>
      <c r="AB32" s="264"/>
    </row>
    <row r="33" spans="1:28" s="81" customFormat="1" ht="27.95" customHeight="1">
      <c r="A33" s="85"/>
      <c r="B33" s="82"/>
      <c r="C33" s="86"/>
      <c r="D33" s="83"/>
      <c r="G33" s="82"/>
      <c r="I33" s="83"/>
      <c r="L33" s="82"/>
      <c r="M33" s="85"/>
      <c r="N33" s="83"/>
      <c r="Q33" s="98"/>
      <c r="R33" s="83"/>
      <c r="S33" s="102"/>
      <c r="T33" s="256"/>
      <c r="U33" s="256"/>
      <c r="V33" s="256"/>
      <c r="W33" s="256"/>
      <c r="X33" s="107"/>
      <c r="Y33" s="135">
        <f>IF(AND(S16=1,S48=0),IF(S16=1,R17,R49),IF(S16=0,R49,$A$4))</f>
        <v>0</v>
      </c>
      <c r="Z33" s="263"/>
      <c r="AA33" s="264"/>
      <c r="AB33" s="264"/>
    </row>
    <row r="34" spans="1:28" s="81" customFormat="1" ht="27.95" customHeight="1">
      <c r="A34" s="78"/>
      <c r="B34" s="79">
        <v>188</v>
      </c>
      <c r="C34" s="130" t="str">
        <f>VLOOKUP(B34,LISTA!$A$1:$G$249,2,0)</f>
        <v>SZYMAŃSKI BŁAŻEJ</v>
      </c>
      <c r="D34" s="80">
        <v>1</v>
      </c>
      <c r="G34" s="82"/>
      <c r="I34" s="83"/>
      <c r="L34" s="82"/>
      <c r="M34" s="83"/>
      <c r="N34" s="83"/>
      <c r="Q34" s="133">
        <f>IF(AND(N40=0,N56=1),IF(N40=0,L40,L56),IF(N40=1,L56,$A$4))</f>
        <v>0</v>
      </c>
      <c r="R34" s="130">
        <f>IF(AND(N40=0,N56=1),IF(N40=0,M40,M56),IF(N40=1,M56,$A$4))</f>
        <v>0</v>
      </c>
      <c r="S34" s="101"/>
      <c r="T34" s="256"/>
      <c r="U34" s="256"/>
      <c r="V34" s="256"/>
      <c r="W34" s="256"/>
      <c r="X34" s="108"/>
      <c r="Y34" s="109"/>
    </row>
    <row r="35" spans="1:28" s="81" customFormat="1" ht="27.95" customHeight="1">
      <c r="A35" s="84"/>
      <c r="B35" s="82"/>
      <c r="C35" s="130" t="str">
        <f>VLOOKUP(B34,LISTA!$A$1:$G$249,3,0)</f>
        <v>TORUŃSKI KLUB KARATE KYOKUSHIN</v>
      </c>
      <c r="D35" s="83"/>
      <c r="E35" s="241"/>
      <c r="F35" s="241"/>
      <c r="G35" s="82"/>
      <c r="I35" s="83"/>
      <c r="L35" s="82"/>
      <c r="M35" s="83"/>
      <c r="N35" s="83"/>
      <c r="O35" s="256"/>
      <c r="P35" s="256"/>
      <c r="Q35" s="98"/>
      <c r="R35" s="130">
        <f>IF(AND(N40=0,N56=1),IF(N40=0,M41,M57),IF(N40=1,M57,$A$4))</f>
        <v>0</v>
      </c>
      <c r="S35" s="102"/>
      <c r="T35" s="256"/>
      <c r="U35" s="256"/>
      <c r="V35" s="256"/>
      <c r="W35" s="256"/>
      <c r="X35" s="82"/>
      <c r="Y35" s="83"/>
    </row>
    <row r="36" spans="1:28" s="81" customFormat="1" ht="27.95" customHeight="1">
      <c r="A36" s="261"/>
      <c r="B36" s="82"/>
      <c r="C36" s="86"/>
      <c r="D36" s="242" t="s">
        <v>0</v>
      </c>
      <c r="E36" s="242"/>
      <c r="F36" s="87"/>
      <c r="G36" s="132">
        <f>IF(AND(D2=1,D6=0),IF(D2=1,B34,B38),IF(D2=0,B38,$A$4))</f>
        <v>188</v>
      </c>
      <c r="H36" s="130" t="str">
        <f>IF(AND(D34=1,D38=0),IF(D34=1,C34,C38),IF(D34=0,C38,$A$4))</f>
        <v>SZYMAŃSKI BŁAŻEJ</v>
      </c>
      <c r="I36" s="80" t="s">
        <v>22</v>
      </c>
      <c r="L36" s="82"/>
      <c r="M36" s="83"/>
      <c r="N36" s="83"/>
      <c r="O36" s="256"/>
      <c r="P36" s="256"/>
      <c r="Q36" s="110"/>
      <c r="R36" s="111"/>
      <c r="S36" s="112"/>
      <c r="T36" s="256"/>
      <c r="U36" s="256"/>
      <c r="V36" s="256"/>
      <c r="W36" s="256"/>
      <c r="X36" s="82"/>
      <c r="Y36" s="83"/>
    </row>
    <row r="37" spans="1:28" s="81" customFormat="1" ht="27.95" customHeight="1">
      <c r="A37" s="261"/>
      <c r="B37" s="82"/>
      <c r="C37" s="86"/>
      <c r="D37" s="83"/>
      <c r="E37" s="256"/>
      <c r="F37" s="256"/>
      <c r="G37" s="82"/>
      <c r="H37" s="130" t="str">
        <f>IF(AND(D34=1,D38=0),IF(D34=1,C35,C39),IF(D34=0,C39,$A$4))</f>
        <v>TORUŃSKI KLUB KARATE KYOKUSHIN</v>
      </c>
      <c r="I37" s="83"/>
      <c r="J37" s="241"/>
      <c r="K37" s="241"/>
      <c r="L37" s="82"/>
      <c r="M37" s="83"/>
      <c r="N37" s="83"/>
      <c r="O37" s="256"/>
      <c r="P37" s="256"/>
      <c r="Q37" s="82"/>
      <c r="R37" s="83"/>
      <c r="S37" s="83"/>
      <c r="T37" s="256"/>
      <c r="U37" s="256"/>
      <c r="V37" s="256"/>
      <c r="W37" s="256"/>
      <c r="X37" s="82"/>
      <c r="Y37" s="83"/>
    </row>
    <row r="38" spans="1:28" s="81" customFormat="1" ht="27.95" customHeight="1">
      <c r="A38" s="78"/>
      <c r="B38" s="79"/>
      <c r="C38" s="130" t="str">
        <f>VLOOKUP(B38,LISTA!$A$1:$G$249,2,0)</f>
        <v>-</v>
      </c>
      <c r="D38" s="80">
        <v>0</v>
      </c>
      <c r="G38" s="82"/>
      <c r="I38" s="83"/>
      <c r="J38" s="241"/>
      <c r="K38" s="241"/>
      <c r="L38" s="82"/>
      <c r="M38" s="83"/>
      <c r="N38" s="83"/>
      <c r="O38" s="256"/>
      <c r="P38" s="256"/>
      <c r="Q38" s="82"/>
      <c r="R38" s="83"/>
      <c r="S38" s="83"/>
      <c r="T38" s="256"/>
      <c r="U38" s="256"/>
      <c r="V38" s="256"/>
      <c r="W38" s="256"/>
      <c r="X38" s="82"/>
      <c r="Y38" s="83"/>
    </row>
    <row r="39" spans="1:28" s="81" customFormat="1" ht="27.95" customHeight="1">
      <c r="A39" s="84"/>
      <c r="B39" s="82"/>
      <c r="C39" s="130" t="str">
        <f>VLOOKUP(B38,LISTA!$A$1:$G$249,3,0)</f>
        <v>-</v>
      </c>
      <c r="D39" s="83"/>
      <c r="G39" s="82"/>
      <c r="H39" s="84"/>
      <c r="I39" s="83"/>
      <c r="J39" s="241"/>
      <c r="K39" s="241"/>
      <c r="L39" s="82"/>
      <c r="M39" s="83"/>
      <c r="N39" s="83"/>
      <c r="O39" s="256"/>
      <c r="P39" s="256"/>
      <c r="Q39" s="82"/>
      <c r="R39" s="83"/>
      <c r="S39" s="83"/>
      <c r="T39" s="256"/>
      <c r="U39" s="256"/>
      <c r="V39" s="256"/>
      <c r="W39" s="256"/>
      <c r="X39" s="82"/>
      <c r="Y39" s="83"/>
    </row>
    <row r="40" spans="1:28" s="81" customFormat="1" ht="27.95" customHeight="1">
      <c r="A40" s="85"/>
      <c r="B40" s="82"/>
      <c r="C40" s="86"/>
      <c r="D40" s="83"/>
      <c r="G40" s="82"/>
      <c r="H40" s="85"/>
      <c r="I40" s="242" t="s">
        <v>0</v>
      </c>
      <c r="J40" s="242"/>
      <c r="K40" s="87">
        <v>31</v>
      </c>
      <c r="L40" s="132">
        <f>IF(AND(I20=1,I28=0),IF(I20=1,G36,G44),IF(I20=0,G44,$A$4))</f>
        <v>0</v>
      </c>
      <c r="M40" s="130">
        <f>IF(AND(I36=1,I44=0),IF(I36=1,H36,H44),IF(I36=0,H44,$A$4))</f>
        <v>0</v>
      </c>
      <c r="N40" s="80"/>
      <c r="Q40" s="82"/>
      <c r="R40" s="83"/>
      <c r="S40" s="83"/>
      <c r="T40" s="256"/>
      <c r="U40" s="256"/>
      <c r="V40" s="256"/>
      <c r="W40" s="256"/>
      <c r="X40" s="82"/>
      <c r="Y40" s="83"/>
    </row>
    <row r="41" spans="1:28" s="81" customFormat="1" ht="27.95" customHeight="1">
      <c r="A41" s="85"/>
      <c r="B41" s="82"/>
      <c r="C41" s="86"/>
      <c r="D41" s="83"/>
      <c r="G41" s="82"/>
      <c r="H41" s="85"/>
      <c r="I41" s="83"/>
      <c r="J41" s="256"/>
      <c r="K41" s="256"/>
      <c r="L41" s="82"/>
      <c r="M41" s="130">
        <f>IF(AND(I36=1,I44=0),IF(I36=1,H37,H45),IF(I36=0,H45,$A$4))</f>
        <v>0</v>
      </c>
      <c r="N41" s="83"/>
      <c r="O41" s="241"/>
      <c r="P41" s="241"/>
      <c r="Q41" s="82"/>
      <c r="R41" s="83"/>
      <c r="S41" s="83"/>
      <c r="T41" s="256"/>
      <c r="U41" s="256"/>
      <c r="V41" s="256"/>
      <c r="W41" s="256"/>
      <c r="X41" s="82"/>
      <c r="Y41" s="83"/>
    </row>
    <row r="42" spans="1:28" s="81" customFormat="1" ht="27.95" customHeight="1">
      <c r="A42" s="78"/>
      <c r="B42" s="79"/>
      <c r="C42" s="130" t="str">
        <f>VLOOKUP(B42,LISTA!$A$1:$G$249,2,0)</f>
        <v>-</v>
      </c>
      <c r="D42" s="80">
        <v>0</v>
      </c>
      <c r="G42" s="82"/>
      <c r="I42" s="83"/>
      <c r="J42" s="256"/>
      <c r="K42" s="256"/>
      <c r="L42" s="82"/>
      <c r="M42" s="83"/>
      <c r="N42" s="83"/>
      <c r="O42" s="241"/>
      <c r="P42" s="241"/>
      <c r="Q42" s="82"/>
      <c r="R42" s="83"/>
      <c r="S42" s="83"/>
      <c r="T42" s="256"/>
      <c r="U42" s="256"/>
      <c r="V42" s="256"/>
      <c r="W42" s="256"/>
      <c r="X42" s="82"/>
      <c r="Y42" s="83"/>
    </row>
    <row r="43" spans="1:28" s="81" customFormat="1" ht="27.95" customHeight="1">
      <c r="A43" s="84"/>
      <c r="B43" s="82"/>
      <c r="C43" s="130" t="str">
        <f>VLOOKUP(B42,LISTA!$A$1:$G$249,3,0)</f>
        <v>-</v>
      </c>
      <c r="D43" s="83"/>
      <c r="E43" s="241"/>
      <c r="F43" s="241"/>
      <c r="G43" s="82"/>
      <c r="I43" s="83"/>
      <c r="J43" s="256"/>
      <c r="K43" s="256"/>
      <c r="L43" s="82"/>
      <c r="M43" s="83"/>
      <c r="N43" s="83"/>
      <c r="O43" s="241"/>
      <c r="P43" s="241"/>
      <c r="Q43" s="82"/>
      <c r="R43" s="83"/>
      <c r="S43" s="83"/>
      <c r="T43" s="256"/>
      <c r="U43" s="256"/>
      <c r="V43" s="256"/>
      <c r="W43" s="256"/>
      <c r="X43" s="82"/>
      <c r="Y43" s="83"/>
    </row>
    <row r="44" spans="1:28" s="81" customFormat="1" ht="27.95" customHeight="1">
      <c r="A44" s="261"/>
      <c r="B44" s="82"/>
      <c r="C44" s="86"/>
      <c r="D44" s="242" t="s">
        <v>0</v>
      </c>
      <c r="E44" s="242"/>
      <c r="F44" s="87"/>
      <c r="G44" s="132">
        <v>146</v>
      </c>
      <c r="H44" s="130" t="str">
        <f>IF(AND(D42=1,D46=0),IF(D42=1,C42,C46),IF(D42=0,C46,$A$4))</f>
        <v>WINOWICZ PAWEŁ</v>
      </c>
      <c r="I44" s="80" t="s">
        <v>22</v>
      </c>
      <c r="L44" s="82"/>
      <c r="M44" s="83"/>
      <c r="N44" s="83"/>
      <c r="O44" s="241"/>
      <c r="P44" s="241"/>
      <c r="Q44" s="82"/>
      <c r="R44" s="83"/>
      <c r="S44" s="83"/>
      <c r="T44" s="256"/>
      <c r="U44" s="256"/>
      <c r="V44" s="256"/>
      <c r="W44" s="256"/>
      <c r="X44" s="82"/>
      <c r="Y44" s="83"/>
    </row>
    <row r="45" spans="1:28" s="81" customFormat="1" ht="27.95" customHeight="1">
      <c r="A45" s="261"/>
      <c r="B45" s="82"/>
      <c r="C45" s="86"/>
      <c r="D45" s="83"/>
      <c r="E45" s="256"/>
      <c r="F45" s="256"/>
      <c r="G45" s="82"/>
      <c r="H45" s="130" t="str">
        <f>IF(AND(D42=1,D46=0),IF(D42=1,C43,C47),IF(D42=0,C47,$A$4))</f>
        <v>ŚWINOUJSKI KLUB KARATE KYOKUSHIN</v>
      </c>
      <c r="I45" s="83"/>
      <c r="L45" s="82"/>
      <c r="M45" s="83"/>
      <c r="N45" s="83"/>
      <c r="O45" s="241"/>
      <c r="P45" s="241"/>
      <c r="Q45" s="82"/>
      <c r="R45" s="83"/>
      <c r="S45" s="83"/>
      <c r="T45" s="256"/>
      <c r="U45" s="256"/>
      <c r="V45" s="256"/>
      <c r="W45" s="256"/>
      <c r="X45" s="82"/>
      <c r="Y45" s="83"/>
    </row>
    <row r="46" spans="1:28" s="81" customFormat="1" ht="27.95" customHeight="1">
      <c r="A46" s="78"/>
      <c r="B46" s="79">
        <v>146</v>
      </c>
      <c r="C46" s="130" t="str">
        <f>VLOOKUP(B46,LISTA!$A$1:$G$249,2,0)</f>
        <v>WINOWICZ PAWEŁ</v>
      </c>
      <c r="D46" s="80">
        <v>1</v>
      </c>
      <c r="G46" s="82"/>
      <c r="I46" s="83"/>
      <c r="L46" s="82"/>
      <c r="M46" s="83"/>
      <c r="N46" s="83"/>
      <c r="O46" s="241"/>
      <c r="P46" s="241"/>
      <c r="Q46" s="82"/>
      <c r="R46" s="83"/>
      <c r="S46" s="83"/>
      <c r="T46" s="256"/>
      <c r="U46" s="256"/>
      <c r="V46" s="256"/>
      <c r="W46" s="256"/>
      <c r="X46" s="82"/>
      <c r="Y46" s="83"/>
    </row>
    <row r="47" spans="1:28" s="81" customFormat="1" ht="27.95" customHeight="1">
      <c r="A47" s="84"/>
      <c r="B47" s="82"/>
      <c r="C47" s="130" t="str">
        <f>VLOOKUP(B46,LISTA!$A$1:$G$249,3,0)</f>
        <v>ŚWINOUJSKI KLUB KARATE KYOKUSHIN</v>
      </c>
      <c r="D47" s="83"/>
      <c r="G47" s="82"/>
      <c r="I47" s="83"/>
      <c r="L47" s="82"/>
      <c r="N47" s="83"/>
      <c r="O47" s="241"/>
      <c r="P47" s="241"/>
      <c r="Q47" s="82"/>
      <c r="R47" s="83"/>
      <c r="S47" s="83"/>
      <c r="T47" s="256"/>
      <c r="U47" s="256"/>
      <c r="V47" s="256"/>
      <c r="W47" s="256"/>
      <c r="X47" s="82"/>
      <c r="Y47" s="83"/>
    </row>
    <row r="48" spans="1:28" s="81" customFormat="1" ht="27.95" customHeight="1">
      <c r="A48" s="85"/>
      <c r="B48" s="82"/>
      <c r="C48" s="86"/>
      <c r="D48" s="83"/>
      <c r="G48" s="82"/>
      <c r="I48" s="83"/>
      <c r="L48" s="82"/>
      <c r="N48" s="242" t="s">
        <v>0</v>
      </c>
      <c r="O48" s="242"/>
      <c r="P48" s="87">
        <v>49</v>
      </c>
      <c r="Q48" s="132">
        <f>IF(AND(N40=1,N56=0),IF(N40=1,L40,L56),IF(N40=0,L56,$A$4))</f>
        <v>0</v>
      </c>
      <c r="R48" s="130">
        <f>IF(AND(N40=1,N56=0),IF(N40=1,M40,M56),IF(N40=0,M56,$A$4))</f>
        <v>0</v>
      </c>
      <c r="S48" s="80"/>
      <c r="X48" s="265"/>
      <c r="Y48" s="265"/>
      <c r="Z48" s="265"/>
    </row>
    <row r="49" spans="1:27" s="81" customFormat="1" ht="27.95" customHeight="1">
      <c r="A49" s="85"/>
      <c r="B49" s="82"/>
      <c r="C49" s="86"/>
      <c r="D49" s="83"/>
      <c r="G49" s="82"/>
      <c r="I49" s="83"/>
      <c r="L49" s="82"/>
      <c r="N49" s="83"/>
      <c r="O49" s="256"/>
      <c r="P49" s="256"/>
      <c r="Q49" s="82"/>
      <c r="R49" s="130">
        <f>IF(AND(N40=1,N56=0),IF(N40=1,M41,M57),IF(N40=0,M57,$A$4))</f>
        <v>0</v>
      </c>
      <c r="S49" s="83"/>
      <c r="W49" s="113"/>
      <c r="X49" s="114"/>
      <c r="Y49" s="115"/>
      <c r="Z49" s="115" t="s">
        <v>10</v>
      </c>
      <c r="AA49" s="83"/>
    </row>
    <row r="50" spans="1:27" s="81" customFormat="1" ht="27.95" customHeight="1">
      <c r="A50" s="78"/>
      <c r="B50" s="79">
        <v>44</v>
      </c>
      <c r="C50" s="130" t="str">
        <f>VLOOKUP(B50,LISTA!$A$1:$G$249,2,0)</f>
        <v>MACHOŃ HUBERT</v>
      </c>
      <c r="D50" s="80">
        <v>1</v>
      </c>
      <c r="G50" s="82"/>
      <c r="I50" s="83"/>
      <c r="L50" s="82"/>
      <c r="M50" s="83"/>
      <c r="N50" s="83"/>
      <c r="O50" s="256"/>
      <c r="P50" s="256"/>
      <c r="Q50" s="82"/>
      <c r="R50" s="83"/>
      <c r="S50" s="83"/>
      <c r="W50" s="266" t="s">
        <v>2</v>
      </c>
      <c r="X50" s="113">
        <f>X32</f>
        <v>0</v>
      </c>
      <c r="Y50" s="113">
        <f>Y32</f>
        <v>0</v>
      </c>
      <c r="Z50" s="113">
        <v>4</v>
      </c>
      <c r="AA50" s="83"/>
    </row>
    <row r="51" spans="1:27" s="81" customFormat="1" ht="27.95" customHeight="1">
      <c r="A51" s="84"/>
      <c r="B51" s="82"/>
      <c r="C51" s="130" t="str">
        <f>VLOOKUP(B50,LISTA!$A$1:$G$249,3,0)</f>
        <v>KOSiR KOBIERZYCE</v>
      </c>
      <c r="D51" s="83"/>
      <c r="E51" s="241"/>
      <c r="F51" s="241"/>
      <c r="G51" s="82"/>
      <c r="I51" s="83"/>
      <c r="L51" s="82"/>
      <c r="M51" s="83"/>
      <c r="N51" s="83"/>
      <c r="O51" s="256"/>
      <c r="P51" s="256"/>
      <c r="Q51" s="82"/>
      <c r="R51" s="83"/>
      <c r="S51" s="83"/>
      <c r="W51" s="266"/>
      <c r="X51" s="113"/>
      <c r="Y51" s="113">
        <f>Y33</f>
        <v>0</v>
      </c>
      <c r="Z51" s="113"/>
      <c r="AA51" s="83"/>
    </row>
    <row r="52" spans="1:27" s="81" customFormat="1" ht="27.95" customHeight="1">
      <c r="A52" s="261"/>
      <c r="B52" s="82"/>
      <c r="C52" s="86"/>
      <c r="D52" s="242" t="s">
        <v>0</v>
      </c>
      <c r="E52" s="242"/>
      <c r="F52" s="87"/>
      <c r="G52" s="132">
        <f>IF(AND(D2=1,D6=0),IF(D2=1,B50,B54),IF(D2=0,B54,$A$4))</f>
        <v>44</v>
      </c>
      <c r="H52" s="130" t="str">
        <f>IF(AND(D50=1,D54=0),IF(D50=1,C50,C54),IF(D50=0,C54,$A$4))</f>
        <v>MACHOŃ HUBERT</v>
      </c>
      <c r="I52" s="80" t="s">
        <v>22</v>
      </c>
      <c r="L52" s="82"/>
      <c r="M52" s="83"/>
      <c r="N52" s="83"/>
      <c r="O52" s="256"/>
      <c r="P52" s="256"/>
      <c r="Q52" s="82"/>
      <c r="R52" s="83"/>
      <c r="S52" s="83"/>
      <c r="W52" s="266" t="s">
        <v>3</v>
      </c>
      <c r="X52" s="116">
        <f>IF(S16=0,Q16,Q48)</f>
        <v>0</v>
      </c>
      <c r="Y52" s="116">
        <f>IF(S16=0,R16,R48)</f>
        <v>0</v>
      </c>
      <c r="Z52" s="113">
        <v>3</v>
      </c>
      <c r="AA52" s="83"/>
    </row>
    <row r="53" spans="1:27" s="81" customFormat="1" ht="27.95" customHeight="1">
      <c r="A53" s="261"/>
      <c r="B53" s="82"/>
      <c r="C53" s="86"/>
      <c r="D53" s="83"/>
      <c r="E53" s="256"/>
      <c r="F53" s="256"/>
      <c r="G53" s="82"/>
      <c r="H53" s="130" t="str">
        <f>IF(AND(D50=1,D54=0),IF(D50=1,C51,C55),IF(D50=0,C55,$A$4))</f>
        <v>KOSiR KOBIERZYCE</v>
      </c>
      <c r="I53" s="83"/>
      <c r="J53" s="241"/>
      <c r="K53" s="241"/>
      <c r="L53" s="82"/>
      <c r="M53" s="83"/>
      <c r="N53" s="83"/>
      <c r="O53" s="256"/>
      <c r="P53" s="256"/>
      <c r="Q53" s="82"/>
      <c r="R53" s="83"/>
      <c r="S53" s="83"/>
      <c r="W53" s="266"/>
      <c r="X53" s="113"/>
      <c r="Y53" s="116">
        <f>IF(S16=0,R17,R49)</f>
        <v>0</v>
      </c>
      <c r="Z53" s="113"/>
      <c r="AA53" s="83"/>
    </row>
    <row r="54" spans="1:27" s="81" customFormat="1" ht="27.95" customHeight="1">
      <c r="A54" s="78"/>
      <c r="B54" s="79"/>
      <c r="C54" s="130" t="str">
        <f>VLOOKUP(B54,LISTA!$A$1:$G$249,2,0)</f>
        <v>-</v>
      </c>
      <c r="D54" s="80">
        <v>0</v>
      </c>
      <c r="G54" s="82"/>
      <c r="I54" s="83"/>
      <c r="J54" s="241"/>
      <c r="K54" s="241"/>
      <c r="L54" s="82"/>
      <c r="M54" s="83"/>
      <c r="N54" s="83"/>
      <c r="O54" s="256"/>
      <c r="P54" s="256"/>
      <c r="Q54" s="82"/>
      <c r="R54" s="83"/>
      <c r="S54" s="83"/>
      <c r="W54" s="266" t="s">
        <v>4</v>
      </c>
      <c r="X54" s="116">
        <f>IF(S30=1,Q30,Q34)</f>
        <v>0</v>
      </c>
      <c r="Y54" s="116">
        <f>IF(S30=1,R30,R34)</f>
        <v>0</v>
      </c>
      <c r="Z54" s="113">
        <v>2</v>
      </c>
      <c r="AA54" s="83"/>
    </row>
    <row r="55" spans="1:27" s="81" customFormat="1" ht="27.95" customHeight="1">
      <c r="A55" s="84"/>
      <c r="B55" s="82"/>
      <c r="C55" s="130" t="str">
        <f>VLOOKUP(B54,LISTA!$A$1:$G$249,3,0)</f>
        <v>-</v>
      </c>
      <c r="D55" s="83"/>
      <c r="G55" s="82"/>
      <c r="H55" s="84"/>
      <c r="I55" s="83"/>
      <c r="J55" s="241"/>
      <c r="K55" s="241"/>
      <c r="L55" s="82"/>
      <c r="M55" s="83"/>
      <c r="N55" s="83"/>
      <c r="O55" s="256"/>
      <c r="P55" s="256"/>
      <c r="Q55" s="82"/>
      <c r="R55" s="83"/>
      <c r="S55" s="83"/>
      <c r="W55" s="266"/>
      <c r="X55" s="113"/>
      <c r="Y55" s="116">
        <f>IF(S30=1,R31,R35)</f>
        <v>0</v>
      </c>
      <c r="Z55" s="113"/>
      <c r="AA55" s="83"/>
    </row>
    <row r="56" spans="1:27" s="81" customFormat="1" ht="27.95" customHeight="1">
      <c r="A56" s="85"/>
      <c r="B56" s="82"/>
      <c r="C56" s="86"/>
      <c r="D56" s="83"/>
      <c r="G56" s="82"/>
      <c r="H56" s="85"/>
      <c r="I56" s="242" t="s">
        <v>0</v>
      </c>
      <c r="J56" s="242"/>
      <c r="K56" s="87">
        <v>32</v>
      </c>
      <c r="L56" s="132">
        <f>IF(AND(I20=1,I28=0),IF(I20=1,G52,G60),IF(I20=0,G60,$A$4))</f>
        <v>0</v>
      </c>
      <c r="M56" s="130">
        <f>IF(AND(I52=1,I60=0),IF(I52=1,H52,H60),IF(I52=0,H60,$A$4))</f>
        <v>0</v>
      </c>
      <c r="N56" s="80"/>
      <c r="Q56" s="82"/>
      <c r="R56" s="83"/>
      <c r="S56" s="83"/>
      <c r="W56" s="266" t="s">
        <v>5</v>
      </c>
      <c r="X56" s="116">
        <f>IF(S30=0,Q30,Q34)</f>
        <v>0</v>
      </c>
      <c r="Y56" s="116">
        <f>IF(S30=0,R30,R34)</f>
        <v>0</v>
      </c>
      <c r="Z56" s="113">
        <v>1</v>
      </c>
      <c r="AA56" s="83"/>
    </row>
    <row r="57" spans="1:27" s="81" customFormat="1" ht="27.95" customHeight="1">
      <c r="A57" s="85"/>
      <c r="B57" s="82"/>
      <c r="C57" s="86"/>
      <c r="D57" s="83"/>
      <c r="G57" s="82"/>
      <c r="H57" s="85"/>
      <c r="I57" s="83"/>
      <c r="J57" s="256"/>
      <c r="K57" s="256"/>
      <c r="L57" s="82"/>
      <c r="M57" s="130">
        <f>IF(AND(I52=1,I60=0),IF(I52=1,H53,H61),IF(I52=0,H61,$A$4))</f>
        <v>0</v>
      </c>
      <c r="N57" s="83"/>
      <c r="Q57" s="82"/>
      <c r="R57" s="83"/>
      <c r="S57" s="83"/>
      <c r="W57" s="266"/>
      <c r="X57" s="113"/>
      <c r="Y57" s="116">
        <f>IF(S30=0,R31,R35)</f>
        <v>0</v>
      </c>
      <c r="Z57" s="117"/>
    </row>
    <row r="58" spans="1:27" s="81" customFormat="1" ht="27.95" customHeight="1">
      <c r="A58" s="78"/>
      <c r="B58" s="79"/>
      <c r="C58" s="130" t="str">
        <f>VLOOKUP(B58,LISTA!$A$1:$G$249,2,0)</f>
        <v>-</v>
      </c>
      <c r="D58" s="80">
        <v>0</v>
      </c>
      <c r="G58" s="82"/>
      <c r="I58" s="83"/>
      <c r="J58" s="256"/>
      <c r="K58" s="256"/>
      <c r="L58" s="82"/>
      <c r="M58" s="83"/>
      <c r="N58" s="83"/>
      <c r="Q58" s="82"/>
      <c r="R58" s="83"/>
      <c r="S58" s="83"/>
      <c r="X58" s="82"/>
      <c r="Y58" s="83"/>
    </row>
    <row r="59" spans="1:27" s="81" customFormat="1" ht="27.95" customHeight="1">
      <c r="A59" s="84"/>
      <c r="B59" s="82"/>
      <c r="C59" s="130" t="str">
        <f>VLOOKUP(B58,LISTA!$A$1:$G$249,3,0)</f>
        <v>-</v>
      </c>
      <c r="D59" s="83"/>
      <c r="E59" s="241"/>
      <c r="F59" s="241"/>
      <c r="G59" s="82"/>
      <c r="I59" s="83"/>
      <c r="J59" s="256"/>
      <c r="K59" s="256"/>
      <c r="L59" s="82"/>
      <c r="M59" s="83"/>
      <c r="N59" s="83"/>
      <c r="Q59" s="82"/>
      <c r="R59" s="83"/>
      <c r="S59" s="83"/>
      <c r="X59" s="82"/>
      <c r="Y59" s="83"/>
    </row>
    <row r="60" spans="1:27" s="81" customFormat="1" ht="27.95" customHeight="1">
      <c r="A60" s="261"/>
      <c r="B60" s="82"/>
      <c r="C60" s="86"/>
      <c r="D60" s="242" t="s">
        <v>0</v>
      </c>
      <c r="E60" s="242"/>
      <c r="F60" s="87"/>
      <c r="G60" s="132">
        <v>168</v>
      </c>
      <c r="H60" s="130" t="str">
        <f>IF(AND(D58=1,D62=0),IF(D58=1,C58,C62),IF(D58=0,C62,$A$4))</f>
        <v>LINAK  OLAF</v>
      </c>
      <c r="I60" s="80" t="s">
        <v>22</v>
      </c>
      <c r="L60" s="82"/>
      <c r="M60" s="83"/>
      <c r="N60" s="83"/>
      <c r="Q60" s="82"/>
      <c r="R60" s="83"/>
      <c r="S60" s="83"/>
      <c r="X60" s="82"/>
      <c r="Y60" s="83"/>
    </row>
    <row r="61" spans="1:27" s="81" customFormat="1" ht="27.95" customHeight="1">
      <c r="A61" s="261"/>
      <c r="B61" s="82"/>
      <c r="C61" s="86"/>
      <c r="D61" s="83"/>
      <c r="E61" s="256"/>
      <c r="F61" s="256"/>
      <c r="G61" s="82"/>
      <c r="H61" s="130" t="str">
        <f>IF(AND(D58=1,D62=0),IF(D58=1,C59,C63),IF(D58=0,C63,$A$4))</f>
        <v>GKKK</v>
      </c>
      <c r="I61" s="83"/>
      <c r="L61" s="82"/>
      <c r="M61" s="83"/>
      <c r="N61" s="83"/>
      <c r="Q61" s="82"/>
      <c r="R61" s="83"/>
      <c r="S61" s="83"/>
      <c r="X61" s="82"/>
      <c r="Y61" s="83"/>
    </row>
    <row r="62" spans="1:27" s="81" customFormat="1" ht="27.95" customHeight="1">
      <c r="A62" s="78"/>
      <c r="B62" s="79">
        <v>168</v>
      </c>
      <c r="C62" s="130" t="str">
        <f>VLOOKUP(B62,LISTA!$A$1:$G$249,2,0)</f>
        <v>LINAK  OLAF</v>
      </c>
      <c r="D62" s="80">
        <v>1</v>
      </c>
      <c r="G62" s="82"/>
      <c r="I62" s="83"/>
      <c r="L62" s="82"/>
      <c r="M62" s="83"/>
      <c r="N62" s="83"/>
      <c r="Q62" s="82"/>
      <c r="R62" s="83"/>
      <c r="S62" s="83"/>
      <c r="X62" s="82"/>
      <c r="Y62" s="83"/>
    </row>
    <row r="63" spans="1:27" s="81" customFormat="1" ht="27.95" customHeight="1">
      <c r="A63" s="84"/>
      <c r="B63" s="83"/>
      <c r="C63" s="130" t="str">
        <f>VLOOKUP(B62,LISTA!$A$1:$G$249,3,0)</f>
        <v>GKKK</v>
      </c>
      <c r="D63" s="83"/>
      <c r="G63" s="82"/>
      <c r="I63" s="83"/>
      <c r="L63" s="82"/>
      <c r="M63" s="83"/>
      <c r="N63" s="83"/>
      <c r="Q63" s="82"/>
      <c r="R63" s="83"/>
      <c r="S63" s="83"/>
      <c r="X63" s="82"/>
      <c r="Y63" s="83"/>
    </row>
    <row r="64" spans="1:27" s="81" customFormat="1" ht="27.95" customHeight="1">
      <c r="A64" s="85"/>
      <c r="B64" s="83"/>
      <c r="C64" s="86"/>
      <c r="D64" s="83"/>
      <c r="G64" s="82"/>
      <c r="I64" s="83"/>
      <c r="L64" s="82"/>
      <c r="M64" s="83"/>
      <c r="N64" s="83"/>
      <c r="Q64" s="82"/>
      <c r="R64" s="83"/>
      <c r="S64" s="83"/>
      <c r="X64" s="82"/>
      <c r="Y64" s="83"/>
    </row>
    <row r="65" spans="1:26" s="123" customFormat="1" ht="30">
      <c r="A65" s="118"/>
      <c r="B65" s="119"/>
      <c r="C65" s="120"/>
      <c r="D65" s="119"/>
      <c r="E65" s="121"/>
      <c r="F65" s="121"/>
      <c r="G65" s="122"/>
      <c r="H65" s="121"/>
      <c r="I65" s="119"/>
      <c r="J65" s="121"/>
      <c r="K65" s="121"/>
      <c r="L65" s="122"/>
      <c r="M65" s="119"/>
      <c r="N65" s="119"/>
      <c r="O65" s="121"/>
      <c r="P65" s="121"/>
      <c r="Q65" s="122"/>
      <c r="R65" s="119"/>
      <c r="S65" s="119"/>
      <c r="T65" s="121"/>
      <c r="U65" s="121"/>
      <c r="V65" s="121"/>
      <c r="W65" s="121"/>
      <c r="X65" s="122"/>
      <c r="Y65" s="119"/>
      <c r="Z65" s="121"/>
    </row>
  </sheetData>
  <mergeCells count="69">
    <mergeCell ref="I56:J56"/>
    <mergeCell ref="W56:W57"/>
    <mergeCell ref="J57:K59"/>
    <mergeCell ref="E59:F59"/>
    <mergeCell ref="A60:A61"/>
    <mergeCell ref="D60:E60"/>
    <mergeCell ref="E61:F61"/>
    <mergeCell ref="X48:Z48"/>
    <mergeCell ref="O49:P55"/>
    <mergeCell ref="W50:W51"/>
    <mergeCell ref="E51:F51"/>
    <mergeCell ref="A52:A53"/>
    <mergeCell ref="D52:E52"/>
    <mergeCell ref="W52:W53"/>
    <mergeCell ref="E53:F53"/>
    <mergeCell ref="J53:K55"/>
    <mergeCell ref="W54:W55"/>
    <mergeCell ref="N48:O48"/>
    <mergeCell ref="Z32:AB33"/>
    <mergeCell ref="T33:W47"/>
    <mergeCell ref="E35:F35"/>
    <mergeCell ref="O35:P39"/>
    <mergeCell ref="A36:A37"/>
    <mergeCell ref="D36:E36"/>
    <mergeCell ref="E37:F37"/>
    <mergeCell ref="J37:K39"/>
    <mergeCell ref="I40:J40"/>
    <mergeCell ref="J41:K43"/>
    <mergeCell ref="O41:P47"/>
    <mergeCell ref="E43:F43"/>
    <mergeCell ref="A44:A45"/>
    <mergeCell ref="D44:E44"/>
    <mergeCell ref="E45:F45"/>
    <mergeCell ref="N16:O16"/>
    <mergeCell ref="O17:P23"/>
    <mergeCell ref="T17:W31"/>
    <mergeCell ref="E19:F19"/>
    <mergeCell ref="A20:A21"/>
    <mergeCell ref="D20:E20"/>
    <mergeCell ref="E21:F21"/>
    <mergeCell ref="J21:K23"/>
    <mergeCell ref="I24:J24"/>
    <mergeCell ref="J25:K27"/>
    <mergeCell ref="O25:P29"/>
    <mergeCell ref="E27:F27"/>
    <mergeCell ref="A28:A29"/>
    <mergeCell ref="D28:E28"/>
    <mergeCell ref="Q28:S28"/>
    <mergeCell ref="E29:F29"/>
    <mergeCell ref="J9:K11"/>
    <mergeCell ref="O9:P15"/>
    <mergeCell ref="R10:W11"/>
    <mergeCell ref="E11:F11"/>
    <mergeCell ref="A12:A13"/>
    <mergeCell ref="D12:E12"/>
    <mergeCell ref="E13:F13"/>
    <mergeCell ref="E5:F5"/>
    <mergeCell ref="J5:K7"/>
    <mergeCell ref="R6:U6"/>
    <mergeCell ref="V6:W6"/>
    <mergeCell ref="I8:J8"/>
    <mergeCell ref="R8:U8"/>
    <mergeCell ref="V8:W8"/>
    <mergeCell ref="B1:H1"/>
    <mergeCell ref="E3:F3"/>
    <mergeCell ref="D4:E4"/>
    <mergeCell ref="I1:Y1"/>
    <mergeCell ref="R3:R4"/>
    <mergeCell ref="S3:W4"/>
  </mergeCells>
  <dataValidations disablePrompts="1" count="2">
    <dataValidation type="list" allowBlank="1" sqref="B34 B30 B26 B22 B18 B14 B10 B6 B62 B58 B54 B50 B46 B42 B38">
      <formula1>#REF!</formula1>
    </dataValidation>
    <dataValidation type="list" allowBlank="1" sqref="B2">
      <formula1>#REF!</formula1>
    </dataValidation>
  </dataValidations>
  <printOptions horizontalCentered="1" verticalCentered="1"/>
  <pageMargins left="0.25" right="0.25" top="0.75" bottom="0.75" header="0.3" footer="0.3"/>
  <pageSetup paperSize="180" scale="37" pageOrder="overThenDown" orientation="landscape" horizontalDpi="4294967293" verticalDpi="4294967293" r:id="rId1"/>
  <headerFooter alignWithMargins="0"/>
</worksheet>
</file>

<file path=docProps/app.xml><?xml version="1.0" encoding="utf-8"?>
<Properties xmlns="http://schemas.openxmlformats.org/officeDocument/2006/extended-properties" xmlns:vt="http://schemas.openxmlformats.org/officeDocument/2006/docPropsVTypes">
  <TotalTime>606</TotalTime>
  <Application>Microsoft Excel</Application>
  <DocSecurity>0</DocSecurity>
  <ScaleCrop>false</ScaleCrop>
  <HeadingPairs>
    <vt:vector size="4" baseType="variant">
      <vt:variant>
        <vt:lpstr>Arkusze</vt:lpstr>
      </vt:variant>
      <vt:variant>
        <vt:i4>35</vt:i4>
      </vt:variant>
      <vt:variant>
        <vt:lpstr>Zakresy nazwane</vt:lpstr>
      </vt:variant>
      <vt:variant>
        <vt:i4>30</vt:i4>
      </vt:variant>
    </vt:vector>
  </HeadingPairs>
  <TitlesOfParts>
    <vt:vector size="65" baseType="lpstr">
      <vt:lpstr>WZÓR NA 3 ZAWODNIKÓW</vt:lpstr>
      <vt:lpstr>WZOR</vt:lpstr>
      <vt:lpstr>ROCZNIK 2005-2006 -37KG CH</vt:lpstr>
      <vt:lpstr>ROCZNIK 2005-2006 -43KG CH</vt:lpstr>
      <vt:lpstr>ROCZNIK 2005-2006 -50KG CH</vt:lpstr>
      <vt:lpstr>ROCZNIK 2005-2006 +50KG CH</vt:lpstr>
      <vt:lpstr>ROCZNIK 2003-2004 -50KG CH</vt:lpstr>
      <vt:lpstr>ROCZNIK 2003-2004 -57KG CH </vt:lpstr>
      <vt:lpstr>ROCZNIK 2003-2004 -65KG CH </vt:lpstr>
      <vt:lpstr>ROCZNIK 2003-2004 +65KG CH </vt:lpstr>
      <vt:lpstr>ROCZNIK 2001-2002 -60KG CH</vt:lpstr>
      <vt:lpstr>ROCZNIK 2001-2002 -67KG CH</vt:lpstr>
      <vt:lpstr>ROCZNIK 2001-2002 -75KG CH</vt:lpstr>
      <vt:lpstr>ROCZNIK 2001-2002 +75KG CH</vt:lpstr>
      <vt:lpstr>ROCZNIK 1999-2000 -65KG CH</vt:lpstr>
      <vt:lpstr>ROCZNIK 1999-2000 -75KG CH</vt:lpstr>
      <vt:lpstr>ROCZNIK 1999-2000 -85KG CH</vt:lpstr>
      <vt:lpstr>ROCZNIK 1999-2000 +85KG CH</vt:lpstr>
      <vt:lpstr>ROCZNIK 2005-2006 -43KG DZ</vt:lpstr>
      <vt:lpstr>ROCZNIK 2005-2006 -50KG DZ</vt:lpstr>
      <vt:lpstr>ROCZNIK 2005-2006 +50KG DZ</vt:lpstr>
      <vt:lpstr>ROCZNIK 2003-2004 -50KG DZ </vt:lpstr>
      <vt:lpstr>ROCZNIK 2003-2004 -60KG DZ</vt:lpstr>
      <vt:lpstr>ROCZNIK 2003-2004 +60KG DZ</vt:lpstr>
      <vt:lpstr>ROCZNIK 2001-2002 -55KG DZ</vt:lpstr>
      <vt:lpstr>ROCZNIK 2001-2002 -65KG DZ</vt:lpstr>
      <vt:lpstr>ROCZNIK 2001-2002 +65KG DZ</vt:lpstr>
      <vt:lpstr>ROCZNIK 1999-2000 -55KG DZ </vt:lpstr>
      <vt:lpstr>ROCZNIK 1999-2000 -65KG DZ</vt:lpstr>
      <vt:lpstr>ROCZNIK 1999-2000 +65KG DZ</vt:lpstr>
      <vt:lpstr>LISTA</vt:lpstr>
      <vt:lpstr>DRUŻYNOWO KATA</vt:lpstr>
      <vt:lpstr>DRUŻYNOWO KUMITE miejsca</vt:lpstr>
      <vt:lpstr>DRUŻYNOWO KUMITE)</vt:lpstr>
      <vt:lpstr>Arkusz2</vt:lpstr>
      <vt:lpstr>'ROCZNIK 1999-2000 +65KG DZ'!Obszar_wydruku</vt:lpstr>
      <vt:lpstr>'ROCZNIK 1999-2000 +85KG CH'!Obszar_wydruku</vt:lpstr>
      <vt:lpstr>'ROCZNIK 1999-2000 -55KG DZ '!Obszar_wydruku</vt:lpstr>
      <vt:lpstr>'ROCZNIK 1999-2000 -65KG CH'!Obszar_wydruku</vt:lpstr>
      <vt:lpstr>'ROCZNIK 1999-2000 -65KG DZ'!Obszar_wydruku</vt:lpstr>
      <vt:lpstr>'ROCZNIK 1999-2000 -75KG CH'!Obszar_wydruku</vt:lpstr>
      <vt:lpstr>'ROCZNIK 1999-2000 -85KG CH'!Obszar_wydruku</vt:lpstr>
      <vt:lpstr>'ROCZNIK 2001-2002 +65KG DZ'!Obszar_wydruku</vt:lpstr>
      <vt:lpstr>'ROCZNIK 2001-2002 +75KG CH'!Obszar_wydruku</vt:lpstr>
      <vt:lpstr>'ROCZNIK 2001-2002 -55KG DZ'!Obszar_wydruku</vt:lpstr>
      <vt:lpstr>'ROCZNIK 2001-2002 -60KG CH'!Obszar_wydruku</vt:lpstr>
      <vt:lpstr>'ROCZNIK 2001-2002 -65KG DZ'!Obszar_wydruku</vt:lpstr>
      <vt:lpstr>'ROCZNIK 2001-2002 -67KG CH'!Obszar_wydruku</vt:lpstr>
      <vt:lpstr>'ROCZNIK 2001-2002 -75KG CH'!Obszar_wydruku</vt:lpstr>
      <vt:lpstr>'ROCZNIK 2003-2004 +60KG DZ'!Obszar_wydruku</vt:lpstr>
      <vt:lpstr>'ROCZNIK 2003-2004 +65KG CH '!Obszar_wydruku</vt:lpstr>
      <vt:lpstr>'ROCZNIK 2003-2004 -50KG CH'!Obszar_wydruku</vt:lpstr>
      <vt:lpstr>'ROCZNIK 2003-2004 -50KG DZ '!Obszar_wydruku</vt:lpstr>
      <vt:lpstr>'ROCZNIK 2003-2004 -57KG CH '!Obszar_wydruku</vt:lpstr>
      <vt:lpstr>'ROCZNIK 2003-2004 -60KG DZ'!Obszar_wydruku</vt:lpstr>
      <vt:lpstr>'ROCZNIK 2003-2004 -65KG CH '!Obszar_wydruku</vt:lpstr>
      <vt:lpstr>'ROCZNIK 2005-2006 +50KG CH'!Obszar_wydruku</vt:lpstr>
      <vt:lpstr>'ROCZNIK 2005-2006 +50KG DZ'!Obszar_wydruku</vt:lpstr>
      <vt:lpstr>'ROCZNIK 2005-2006 -37KG CH'!Obszar_wydruku</vt:lpstr>
      <vt:lpstr>'ROCZNIK 2005-2006 -43KG CH'!Obszar_wydruku</vt:lpstr>
      <vt:lpstr>'ROCZNIK 2005-2006 -43KG DZ'!Obszar_wydruku</vt:lpstr>
      <vt:lpstr>'ROCZNIK 2005-2006 -50KG CH'!Obszar_wydruku</vt:lpstr>
      <vt:lpstr>'ROCZNIK 2005-2006 -50KG DZ'!Obszar_wydruku</vt:lpstr>
      <vt:lpstr>WZOR!Obszar_wydruku</vt:lpstr>
      <vt:lpstr>'WZÓR NA 3 ZAWODNIKÓW'!Obszar_wydruku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Paweł Żelasko</dc:creator>
  <cp:lastModifiedBy>Laptop</cp:lastModifiedBy>
  <cp:revision>7</cp:revision>
  <cp:lastPrinted>2017-12-02T15:36:26Z</cp:lastPrinted>
  <dcterms:created xsi:type="dcterms:W3CDTF">2015-12-11T14:14:55Z</dcterms:created>
  <dcterms:modified xsi:type="dcterms:W3CDTF">2017-12-03T18:56:06Z</dcterms:modified>
</cp:coreProperties>
</file>